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3/Ejecución presupuestaria 2023/Transparencia 2023/"/>
    </mc:Choice>
  </mc:AlternateContent>
  <xr:revisionPtr revIDLastSave="45" documentId="8_{80D6582D-D78C-4113-B733-2EA12DB99A7D}" xr6:coauthVersionLast="47" xr6:coauthVersionMax="47" xr10:uidLastSave="{639D8A81-DE6A-4F7D-9550-CFFD61A0DB02}"/>
  <bookViews>
    <workbookView xWindow="1290" yWindow="555" windowWidth="23280" windowHeight="1428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" l="1"/>
  <c r="D41" i="1"/>
  <c r="D42" i="1"/>
  <c r="D39" i="1"/>
  <c r="D36" i="1"/>
  <c r="C35" i="1"/>
  <c r="C27" i="1"/>
  <c r="C17" i="1"/>
  <c r="C12" i="1"/>
  <c r="C44" i="1" s="1"/>
  <c r="Q39" i="1"/>
  <c r="Q21" i="1"/>
  <c r="Q26" i="1"/>
  <c r="Q28" i="1"/>
  <c r="Q32" i="1"/>
  <c r="Q33" i="1"/>
  <c r="E35" i="1"/>
  <c r="F35" i="1"/>
  <c r="G35" i="1"/>
  <c r="H35" i="1"/>
  <c r="I35" i="1"/>
  <c r="J35" i="1"/>
  <c r="K35" i="1"/>
  <c r="L35" i="1"/>
  <c r="M35" i="1"/>
  <c r="N35" i="1"/>
  <c r="O35" i="1"/>
  <c r="P35" i="1"/>
  <c r="E12" i="1"/>
  <c r="E17" i="1"/>
  <c r="Q38" i="1"/>
  <c r="P27" i="1"/>
  <c r="N12" i="1"/>
  <c r="B12" i="1"/>
  <c r="D13" i="1"/>
  <c r="D14" i="1"/>
  <c r="D15" i="1"/>
  <c r="D16" i="1"/>
  <c r="B17" i="1"/>
  <c r="D18" i="1"/>
  <c r="D19" i="1"/>
  <c r="D20" i="1"/>
  <c r="D21" i="1"/>
  <c r="D22" i="1"/>
  <c r="D23" i="1"/>
  <c r="D24" i="1"/>
  <c r="D25" i="1"/>
  <c r="D26" i="1"/>
  <c r="B27" i="1"/>
  <c r="D28" i="1"/>
  <c r="D29" i="1"/>
  <c r="D30" i="1"/>
  <c r="D31" i="1"/>
  <c r="D32" i="1"/>
  <c r="D33" i="1"/>
  <c r="D34" i="1"/>
  <c r="B35" i="1"/>
  <c r="D37" i="1"/>
  <c r="D38" i="1"/>
  <c r="D40" i="1"/>
  <c r="D43" i="1"/>
  <c r="D35" i="1" l="1"/>
  <c r="B44" i="1"/>
  <c r="D17" i="1"/>
  <c r="D27" i="1"/>
  <c r="D12" i="1"/>
  <c r="D44" i="1" l="1"/>
  <c r="B11" i="1"/>
  <c r="C11" i="1" l="1"/>
  <c r="D11" i="1"/>
  <c r="K12" i="1" l="1"/>
  <c r="K17" i="1"/>
  <c r="K27" i="1"/>
  <c r="K44" i="1" l="1"/>
  <c r="K11" i="1"/>
  <c r="G17" i="1" l="1"/>
  <c r="F17" i="1"/>
  <c r="F12" i="1"/>
  <c r="F44" i="1" l="1"/>
  <c r="G12" i="1"/>
  <c r="Q43" i="1" l="1"/>
  <c r="Q40" i="1"/>
  <c r="Q37" i="1"/>
  <c r="Q36" i="1"/>
  <c r="Q34" i="1"/>
  <c r="Q31" i="1"/>
  <c r="Q30" i="1"/>
  <c r="Q29" i="1"/>
  <c r="O27" i="1"/>
  <c r="N27" i="1"/>
  <c r="M27" i="1"/>
  <c r="L27" i="1"/>
  <c r="J27" i="1"/>
  <c r="I27" i="1"/>
  <c r="H27" i="1"/>
  <c r="G27" i="1"/>
  <c r="G11" i="1" s="1"/>
  <c r="Q25" i="1"/>
  <c r="Q24" i="1"/>
  <c r="Q23" i="1"/>
  <c r="Q22" i="1"/>
  <c r="Q20" i="1"/>
  <c r="Q19" i="1"/>
  <c r="Q18" i="1"/>
  <c r="P17" i="1"/>
  <c r="O17" i="1"/>
  <c r="N17" i="1"/>
  <c r="M17" i="1"/>
  <c r="L17" i="1"/>
  <c r="J17" i="1"/>
  <c r="I17" i="1"/>
  <c r="H17" i="1"/>
  <c r="Q16" i="1"/>
  <c r="Q15" i="1"/>
  <c r="Q14" i="1"/>
  <c r="Q13" i="1"/>
  <c r="P12" i="1"/>
  <c r="O12" i="1"/>
  <c r="M12" i="1"/>
  <c r="L12" i="1"/>
  <c r="J12" i="1"/>
  <c r="I12" i="1"/>
  <c r="H12" i="1"/>
  <c r="I44" i="1" l="1"/>
  <c r="N44" i="1"/>
  <c r="J44" i="1"/>
  <c r="O44" i="1"/>
  <c r="M44" i="1"/>
  <c r="P44" i="1"/>
  <c r="L44" i="1"/>
  <c r="H44" i="1"/>
  <c r="G44" i="1"/>
  <c r="I11" i="1"/>
  <c r="E11" i="1"/>
  <c r="Q27" i="1"/>
  <c r="J11" i="1"/>
  <c r="H11" i="1"/>
  <c r="Q17" i="1"/>
  <c r="M11" i="1"/>
  <c r="F11" i="1"/>
  <c r="L11" i="1"/>
  <c r="N11" i="1"/>
  <c r="O11" i="1"/>
  <c r="E44" i="1"/>
  <c r="Q12" i="1"/>
  <c r="P11" i="1"/>
  <c r="Q44" i="1" l="1"/>
  <c r="Q11" i="1"/>
</calcChain>
</file>

<file path=xl/sharedStrings.xml><?xml version="1.0" encoding="utf-8"?>
<sst xmlns="http://schemas.openxmlformats.org/spreadsheetml/2006/main" count="71" uniqueCount="71">
  <si>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</si>
  <si>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</si>
  <si>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</si>
  <si>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</si>
  <si>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</si>
  <si>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</si>
  <si>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</si>
  <si>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</si>
  <si>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</si>
  <si>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</si>
  <si>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</si>
  <si>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</si>
  <si>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</si>
  <si>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</si>
  <si>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</si>
  <si>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</si>
  <si>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</si>
  <si>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</si>
  <si>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</si>
  <si>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</si>
  <si>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</si>
  <si>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</si>
  <si>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</si>
  <si>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</si>
  <si>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</si>
  <si>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</si>
  <si>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</si>
  <si>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</si>
  <si>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</si>
  <si>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</si>
  <si>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</si>
  <si>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</si>
  <si>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</si>
  <si>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</si>
  <si>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</si>
  <si>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</si>
  <si>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</si>
  <si>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</si>
  <si>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</si>
  <si>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</si>
  <si>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</si>
  <si>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</si>
  <si>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</si>
  <si>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</si>
  <si>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</si>
  <si>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</si>
  <si>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</si>
  <si>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</si>
  <si>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</si>
  <si>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</si>
  <si>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</si>
  <si>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</si>
  <si>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</si>
  <si>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</si>
  <si>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</si>
  <si>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</si>
  <si>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</si>
  <si>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</si>
  <si>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</si>
  <si>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Carlos Then Contín</t>
  </si>
  <si>
    <t>EJECUCIÓN DE GASTOS Y APLICACIONES FINANCIERAS AÑO 2023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</si>
  <si>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</si>
  <si>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</si>
  <si>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t xml:space="preserve">de obras, bienes y servicios oportunamente contratados o, en los casos de gastos sin contraprestación, por haberse </t>
  </si>
  <si>
    <t>2.6.4-VEHÍCULOS Y EQUIPO DE TRANSPORTE, TRACCIÓN Y ELEVACIÓN</t>
  </si>
  <si>
    <t>2.6.6-EQUIPOS DE DEFENSA Y SEGURIDAD</t>
  </si>
  <si>
    <t>2.6.7-ACTIVOS BIOLÓGICOS</t>
  </si>
  <si>
    <t xml:space="preserve">                    Pedro Antonio Gilbert Noboa</t>
  </si>
  <si>
    <t xml:space="preserve">                   Director Administrativo  Financiero</t>
  </si>
  <si>
    <t>Fuente de registro: 01 de enero al 30 de abril 2023</t>
  </si>
  <si>
    <t>Fecha de imputación: hasta el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</si>
</sst>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43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49" fontId="1" fillId="2" borderId="0" xfId="0" applyNumberFormat="1" applyFont="1" applyFill="1"/>
    <xf numFmtId="4" fontId="10" fillId="0" borderId="1" xfId="0" applyNumberFormat="1" applyFont="1" applyBorder="1" applyAlignment="1">
      <alignment vertical="top" shrinkToFit="1"/>
    </xf>
    <xf numFmtId="4" fontId="11" fillId="0" borderId="1" xfId="0" applyNumberFormat="1" applyFont="1" applyBorder="1" applyAlignment="1">
      <alignment vertical="center" shrinkToFit="1"/>
    </xf>
    <xf numFmtId="39" fontId="10" fillId="0" borderId="1" xfId="0" applyNumberFormat="1" applyFont="1" applyBorder="1" applyAlignment="1">
      <alignment vertical="top" shrinkToFit="1"/>
    </xf>
    <xf numFmtId="4" fontId="11" fillId="0" borderId="17" xfId="0" applyNumberFormat="1" applyFont="1" applyBorder="1" applyAlignment="1">
      <alignment vertical="top" shrinkToFit="1"/>
    </xf>
    <xf numFmtId="4" fontId="10" fillId="2" borderId="0" xfId="0" applyNumberFormat="1" applyFont="1" applyFill="1" applyAlignment="1">
      <alignment vertical="top" shrinkToFit="1"/>
    </xf>
    <xf numFmtId="0" fontId="24" fillId="0" borderId="18" xfId="0" applyFont="1" applyBorder="1" applyAlignment="1">
      <alignment horizontal="left" vertical="top" wrapText="1"/>
    </xf>
    <xf numFmtId="43" fontId="6" fillId="3" borderId="15" xfId="0" applyNumberFormat="1" applyFont="1" applyFill="1" applyBorder="1"/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3" fontId="3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>
      <alignment horizontal="right"/>
    </xf>
    <xf numFmtId="43" fontId="2" fillId="0" borderId="0" xfId="0" applyNumberFormat="1" applyFont="1" applyBorder="1"/>
    <xf numFmtId="4" fontId="10" fillId="0" borderId="19" xfId="0" applyNumberFormat="1" applyFont="1" applyBorder="1" applyAlignment="1">
      <alignment horizontal="right" vertical="center" shrinkToFit="1"/>
    </xf>
    <xf numFmtId="43" fontId="3" fillId="0" borderId="20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center" shrinkToFit="1"/>
    </xf>
    <xf numFmtId="43" fontId="4" fillId="0" borderId="21" xfId="0" applyNumberFormat="1" applyFont="1" applyBorder="1" applyAlignment="1">
      <alignment horizontal="right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835660</xdr:colOff>
      <xdr:row>0</xdr:row>
      <xdr:rowOff>114300</xdr:rowOff>
    </xdr:from>
    <xdr:to>
      <xdr:col>16</xdr:col>
      <xdr:colOff>965833</xdr:colOff>
      <xdr:row>4</xdr:row>
      <xdr:rowOff>180974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4660" y="114300"/>
          <a:ext cx="2120898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0</xdr:row>
      <xdr:rowOff>0</xdr:rowOff>
    </xdr:from>
    <xdr:to>
      <xdr:col>0</xdr:col>
      <xdr:colOff>2231805</xdr:colOff>
      <xdr:row>5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0"/>
          <a:ext cx="2203231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4:Y1021"/>
  <sheetViews>
    <sheetView showGridLines="0" tabSelected="1" workbookViewId="0">
      <selection activeCell="Q36" sqref="Q36"/>
    </sheetView>
  </sheetViews>
  <sheetFormatPr baseColWidth="10" defaultColWidth="14.42578125" defaultRowHeight="15.75" customHeight="1" x14ac:dyDescent="0.2"/>
  <cols>
    <col min="1" max="1" width="49.140625" customWidth="1"/>
    <col min="2" max="2" width="15.140625" customWidth="1"/>
    <col min="3" max="3" width="19.42578125" hidden="1" customWidth="1"/>
    <col min="4" max="4" width="15.28515625" customWidth="1"/>
    <col min="5" max="5" width="15" customWidth="1"/>
    <col min="6" max="6" width="14" customWidth="1"/>
    <col min="7" max="7" width="15" customWidth="1"/>
    <col min="8" max="8" width="14.85546875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8.42578125" hidden="1" customWidth="1"/>
    <col min="16" max="16" width="9.28515625" hidden="1" customWidth="1"/>
    <col min="17" max="17" width="15.140625" bestFit="1" customWidth="1"/>
    <col min="18" max="18" width="11.5703125" bestFit="1" customWidth="1"/>
    <col min="19" max="19" width="12.85546875" bestFit="1" customWidth="1"/>
    <col min="20" max="25" width="8" customWidth="1"/>
  </cols>
  <sheetData>
    <row r="4" spans="1:25" ht="18" customHeight="1" x14ac:dyDescent="0.25">
      <c r="A4" s="79" t="s">
        <v>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3"/>
      <c r="S4" s="1"/>
      <c r="T4" s="1"/>
      <c r="U4" s="1"/>
      <c r="V4" s="1"/>
      <c r="W4" s="1"/>
      <c r="X4" s="1"/>
      <c r="Y4" s="1"/>
    </row>
    <row r="5" spans="1:25" ht="16.5" customHeight="1" x14ac:dyDescent="0.2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71"/>
      <c r="S5" s="1"/>
      <c r="T5" s="1"/>
      <c r="U5" s="1"/>
      <c r="V5" s="1"/>
      <c r="W5" s="1"/>
      <c r="X5" s="1"/>
      <c r="Y5" s="1"/>
    </row>
    <row r="6" spans="1:25" ht="21" customHeight="1" x14ac:dyDescent="0.25">
      <c r="A6" s="80" t="s">
        <v>60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71"/>
      <c r="S6" s="1"/>
      <c r="T6" s="1"/>
      <c r="U6" s="1"/>
      <c r="V6" s="1"/>
      <c r="W6" s="1"/>
      <c r="X6" s="1"/>
      <c r="Y6" s="1"/>
    </row>
    <row r="7" spans="1:25" ht="15" customHeight="1" x14ac:dyDescent="0.25">
      <c r="A7" s="80" t="s">
        <v>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80" t="s">
        <v>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71"/>
      <c r="S8" s="1"/>
      <c r="T8" s="1"/>
      <c r="U8" s="1"/>
      <c r="V8" s="1"/>
      <c r="W8" s="1"/>
      <c r="X8" s="1"/>
      <c r="Y8" s="1"/>
    </row>
    <row r="9" spans="1:25" ht="15.75" customHeight="1" thickBot="1" x14ac:dyDescent="0.3">
      <c r="A9" s="2"/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4.5" customHeight="1" thickBot="1" x14ac:dyDescent="0.25">
      <c r="A10" s="56" t="s">
        <v>4</v>
      </c>
      <c r="B10" s="57" t="s">
        <v>52</v>
      </c>
      <c r="C10" s="57" t="s">
        <v>51</v>
      </c>
      <c r="D10" s="57" t="s">
        <v>53</v>
      </c>
      <c r="E10" s="58" t="s">
        <v>5</v>
      </c>
      <c r="F10" s="58" t="s">
        <v>6</v>
      </c>
      <c r="G10" s="58" t="s">
        <v>7</v>
      </c>
      <c r="H10" s="59" t="s">
        <v>8</v>
      </c>
      <c r="I10" s="60" t="s">
        <v>9</v>
      </c>
      <c r="J10" s="60" t="s">
        <v>10</v>
      </c>
      <c r="K10" s="61" t="s">
        <v>11</v>
      </c>
      <c r="L10" s="60" t="s">
        <v>12</v>
      </c>
      <c r="M10" s="60" t="s">
        <v>13</v>
      </c>
      <c r="N10" s="61" t="s">
        <v>14</v>
      </c>
      <c r="O10" s="62" t="s">
        <v>15</v>
      </c>
      <c r="P10" s="58" t="s">
        <v>16</v>
      </c>
      <c r="Q10" s="63" t="s">
        <v>54</v>
      </c>
      <c r="R10" s="23"/>
      <c r="S10" s="4"/>
      <c r="T10" s="4"/>
      <c r="U10" s="4"/>
      <c r="V10" s="4"/>
      <c r="W10" s="4"/>
      <c r="X10" s="4"/>
      <c r="Y10" s="4"/>
    </row>
    <row r="11" spans="1:25" ht="12.75" hidden="1" customHeight="1" thickBot="1" x14ac:dyDescent="0.25">
      <c r="A11" s="24" t="s">
        <v>17</v>
      </c>
      <c r="B11" s="55">
        <f>B12+B17+B27+B35</f>
        <v>258925000</v>
      </c>
      <c r="C11" s="76" t="e">
        <f>C12+C17+C27+C35+#REF!</f>
        <v>#REF!</v>
      </c>
      <c r="D11" s="55" t="e">
        <f>D12+D17+D27+D35+#REF!</f>
        <v>#REF!</v>
      </c>
      <c r="E11" s="17">
        <f t="shared" ref="E11:P11" si="0">E12+E17+E27+E35</f>
        <v>12555224.24</v>
      </c>
      <c r="F11" s="5">
        <f t="shared" si="0"/>
        <v>11747622.83</v>
      </c>
      <c r="G11" s="5">
        <f t="shared" si="0"/>
        <v>20048533.169999998</v>
      </c>
      <c r="H11" s="6">
        <f t="shared" si="0"/>
        <v>18910535.170000002</v>
      </c>
      <c r="I11" s="6">
        <f t="shared" si="0"/>
        <v>0</v>
      </c>
      <c r="J11" s="18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6">
        <f t="shared" ref="Q11:Q34" si="1">SUM(E11:P11)</f>
        <v>63261915.409999996</v>
      </c>
    </row>
    <row r="12" spans="1:25" ht="12.75" customHeight="1" x14ac:dyDescent="0.2">
      <c r="A12" s="24" t="s">
        <v>18</v>
      </c>
      <c r="B12" s="26">
        <f t="shared" ref="B12" si="2">SUM(B13:B16)</f>
        <v>182576129</v>
      </c>
      <c r="C12" s="72">
        <f>SUM(C13:C16)</f>
        <v>514148</v>
      </c>
      <c r="D12" s="26">
        <f>SUM(D13:D16)</f>
        <v>183090277</v>
      </c>
      <c r="E12" s="17">
        <f>E13+E14+E16+E15</f>
        <v>11353056.67</v>
      </c>
      <c r="F12" s="5">
        <f>SUM(F13:F16)</f>
        <v>11341513.57</v>
      </c>
      <c r="G12" s="5">
        <f>SUM(G13:G16)</f>
        <v>11870813.699999999</v>
      </c>
      <c r="H12" s="6">
        <f>SUM(H13:H16)</f>
        <v>11848079.82</v>
      </c>
      <c r="I12" s="6">
        <f t="shared" ref="I12:P12" si="3">SUM(I13:I16)</f>
        <v>0</v>
      </c>
      <c r="J12" s="18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44">
        <f>SUM(N13:N16)</f>
        <v>0</v>
      </c>
      <c r="O12" s="46">
        <f t="shared" si="3"/>
        <v>0</v>
      </c>
      <c r="P12" s="81">
        <f t="shared" si="3"/>
        <v>0</v>
      </c>
      <c r="Q12" s="85">
        <f t="shared" si="1"/>
        <v>46413463.759999998</v>
      </c>
    </row>
    <row r="13" spans="1:25" ht="12.75" customHeight="1" x14ac:dyDescent="0.2">
      <c r="A13" s="25" t="s">
        <v>19</v>
      </c>
      <c r="B13" s="31">
        <v>135690000</v>
      </c>
      <c r="C13" s="42">
        <v>474148</v>
      </c>
      <c r="D13" s="27">
        <f>+B13+C13</f>
        <v>136164148</v>
      </c>
      <c r="E13" s="9">
        <v>9361606.25</v>
      </c>
      <c r="F13" s="9">
        <v>9367106.25</v>
      </c>
      <c r="G13" s="10">
        <v>9906277.6899999995</v>
      </c>
      <c r="H13" s="11">
        <v>9874634.6300000008</v>
      </c>
      <c r="I13" s="14"/>
      <c r="J13" s="14"/>
      <c r="K13" s="13"/>
      <c r="L13" s="14"/>
      <c r="M13" s="14"/>
      <c r="N13" s="45"/>
      <c r="O13" s="47"/>
      <c r="P13" s="82"/>
      <c r="Q13" s="12">
        <f t="shared" si="1"/>
        <v>38509624.82</v>
      </c>
    </row>
    <row r="14" spans="1:25" ht="12.75" customHeight="1" x14ac:dyDescent="0.2">
      <c r="A14" s="25" t="s">
        <v>20</v>
      </c>
      <c r="B14" s="31">
        <v>28332000</v>
      </c>
      <c r="C14" s="43">
        <v>40000</v>
      </c>
      <c r="D14" s="27">
        <f t="shared" ref="D14:D16" si="4">+B14+C14</f>
        <v>28372000</v>
      </c>
      <c r="E14" s="9">
        <v>541000</v>
      </c>
      <c r="F14" s="9">
        <v>521000</v>
      </c>
      <c r="G14" s="10">
        <v>523000</v>
      </c>
      <c r="H14" s="11">
        <v>523000</v>
      </c>
      <c r="I14" s="14"/>
      <c r="J14" s="14"/>
      <c r="K14" s="13"/>
      <c r="L14" s="14"/>
      <c r="M14" s="14"/>
      <c r="N14" s="45"/>
      <c r="O14" s="47"/>
      <c r="P14" s="82"/>
      <c r="Q14" s="12">
        <f t="shared" si="1"/>
        <v>2108000</v>
      </c>
    </row>
    <row r="15" spans="1:25" ht="12.75" customHeight="1" x14ac:dyDescent="0.2">
      <c r="A15" s="25" t="s">
        <v>21</v>
      </c>
      <c r="B15" s="31">
        <v>432000</v>
      </c>
      <c r="C15" s="43"/>
      <c r="D15" s="27">
        <f t="shared" si="4"/>
        <v>432000</v>
      </c>
      <c r="E15" s="9">
        <v>33829.599999999999</v>
      </c>
      <c r="F15" s="9">
        <v>36000</v>
      </c>
      <c r="G15" s="10">
        <v>13655.04</v>
      </c>
      <c r="H15" s="11">
        <v>0</v>
      </c>
      <c r="I15" s="14"/>
      <c r="J15" s="14"/>
      <c r="K15" s="13"/>
      <c r="L15" s="14"/>
      <c r="M15" s="14"/>
      <c r="N15" s="45"/>
      <c r="O15" s="47"/>
      <c r="P15" s="82"/>
      <c r="Q15" s="12">
        <f t="shared" si="1"/>
        <v>83484.640000000014</v>
      </c>
    </row>
    <row r="16" spans="1:25" ht="15" customHeight="1" x14ac:dyDescent="0.2">
      <c r="A16" s="22" t="s">
        <v>22</v>
      </c>
      <c r="B16" s="31">
        <v>18122129</v>
      </c>
      <c r="C16" s="42"/>
      <c r="D16" s="27">
        <f t="shared" si="4"/>
        <v>18122129</v>
      </c>
      <c r="E16" s="9">
        <v>1416620.82</v>
      </c>
      <c r="F16" s="9">
        <v>1417407.32</v>
      </c>
      <c r="G16" s="10">
        <v>1427880.97</v>
      </c>
      <c r="H16" s="11">
        <v>1450445.19</v>
      </c>
      <c r="I16" s="14"/>
      <c r="J16" s="14"/>
      <c r="K16" s="13"/>
      <c r="L16" s="14"/>
      <c r="M16" s="14"/>
      <c r="N16" s="45"/>
      <c r="O16" s="47"/>
      <c r="P16" s="82"/>
      <c r="Q16" s="12">
        <f t="shared" si="1"/>
        <v>5712354.3000000007</v>
      </c>
    </row>
    <row r="17" spans="1:19" ht="12.75" customHeight="1" x14ac:dyDescent="0.2">
      <c r="A17" s="24" t="s">
        <v>23</v>
      </c>
      <c r="B17" s="32">
        <f t="shared" ref="B17:G17" si="5">SUM(B18:B26)</f>
        <v>36332494</v>
      </c>
      <c r="C17" s="72">
        <f>SUM(C18:C26)</f>
        <v>7839444.3200000003</v>
      </c>
      <c r="D17" s="26">
        <f>SUM(D18:D26)</f>
        <v>44171938.32</v>
      </c>
      <c r="E17" s="17">
        <f>SUM(E18:E26)</f>
        <v>1202167.57</v>
      </c>
      <c r="F17" s="5">
        <f t="shared" si="5"/>
        <v>406109.26</v>
      </c>
      <c r="G17" s="5">
        <f t="shared" si="5"/>
        <v>4628127.8900000006</v>
      </c>
      <c r="H17" s="5">
        <f t="shared" ref="H17:N17" si="6">SUM(H18:H26)</f>
        <v>1616872.31</v>
      </c>
      <c r="I17" s="6">
        <f t="shared" si="6"/>
        <v>0</v>
      </c>
      <c r="J17" s="17">
        <f t="shared" si="6"/>
        <v>0</v>
      </c>
      <c r="K17" s="5">
        <f t="shared" si="6"/>
        <v>0</v>
      </c>
      <c r="L17" s="6">
        <f t="shared" si="6"/>
        <v>0</v>
      </c>
      <c r="M17" s="6">
        <f t="shared" si="6"/>
        <v>0</v>
      </c>
      <c r="N17" s="44">
        <f t="shared" si="6"/>
        <v>0</v>
      </c>
      <c r="O17" s="48">
        <f>SUM(O18:O26)</f>
        <v>0</v>
      </c>
      <c r="P17" s="81">
        <f>SUM(P18:P26)</f>
        <v>0</v>
      </c>
      <c r="Q17" s="7">
        <f t="shared" si="1"/>
        <v>7853277.0300000012</v>
      </c>
    </row>
    <row r="18" spans="1:19" ht="18" customHeight="1" x14ac:dyDescent="0.2">
      <c r="A18" s="25" t="s">
        <v>24</v>
      </c>
      <c r="B18" s="31">
        <v>8680000</v>
      </c>
      <c r="C18" s="41"/>
      <c r="D18" s="27">
        <f t="shared" ref="D18:D26" si="7">+B18+C18</f>
        <v>8680000</v>
      </c>
      <c r="E18" s="9">
        <v>564191.27</v>
      </c>
      <c r="F18" s="9">
        <v>37934.300000000003</v>
      </c>
      <c r="G18" s="10">
        <v>1060802</v>
      </c>
      <c r="H18" s="11">
        <v>439222.85</v>
      </c>
      <c r="I18" s="14"/>
      <c r="J18" s="14"/>
      <c r="K18" s="13"/>
      <c r="L18" s="14"/>
      <c r="M18" s="14"/>
      <c r="N18" s="45"/>
      <c r="O18" s="47"/>
      <c r="P18" s="82"/>
      <c r="Q18" s="12">
        <f t="shared" si="1"/>
        <v>2102150.42</v>
      </c>
    </row>
    <row r="19" spans="1:19" ht="13.5" customHeight="1" x14ac:dyDescent="0.2">
      <c r="A19" s="22" t="s">
        <v>25</v>
      </c>
      <c r="B19" s="31">
        <v>2051250</v>
      </c>
      <c r="C19" s="41"/>
      <c r="D19" s="27">
        <f t="shared" si="7"/>
        <v>2051250</v>
      </c>
      <c r="E19" s="9"/>
      <c r="F19" s="9"/>
      <c r="G19" s="10"/>
      <c r="H19" s="11"/>
      <c r="I19" s="14"/>
      <c r="J19" s="14"/>
      <c r="K19" s="13"/>
      <c r="L19" s="14"/>
      <c r="M19" s="14"/>
      <c r="N19" s="45"/>
      <c r="O19" s="47"/>
      <c r="P19" s="82"/>
      <c r="Q19" s="12">
        <f t="shared" si="1"/>
        <v>0</v>
      </c>
    </row>
    <row r="20" spans="1:19" ht="12.75" customHeight="1" x14ac:dyDescent="0.2">
      <c r="A20" s="25" t="s">
        <v>26</v>
      </c>
      <c r="B20" s="31">
        <v>4000000</v>
      </c>
      <c r="C20" s="41">
        <v>184170</v>
      </c>
      <c r="D20" s="27">
        <f t="shared" si="7"/>
        <v>4184170</v>
      </c>
      <c r="E20" s="9">
        <v>100805</v>
      </c>
      <c r="F20" s="9">
        <v>178060</v>
      </c>
      <c r="G20" s="10">
        <v>419782.5</v>
      </c>
      <c r="H20" s="11">
        <v>213535</v>
      </c>
      <c r="I20" s="14"/>
      <c r="J20" s="14"/>
      <c r="K20" s="13"/>
      <c r="L20" s="14"/>
      <c r="M20" s="14"/>
      <c r="N20" s="45"/>
      <c r="O20" s="47"/>
      <c r="P20" s="82"/>
      <c r="Q20" s="12">
        <f t="shared" si="1"/>
        <v>912182.5</v>
      </c>
    </row>
    <row r="21" spans="1:19" ht="12.75" customHeight="1" x14ac:dyDescent="0.2">
      <c r="A21" s="25" t="s">
        <v>27</v>
      </c>
      <c r="B21" s="31">
        <v>230000</v>
      </c>
      <c r="C21" s="41">
        <v>1641858.32</v>
      </c>
      <c r="D21" s="27">
        <f t="shared" si="7"/>
        <v>1871858.32</v>
      </c>
      <c r="E21" s="9"/>
      <c r="F21" s="9"/>
      <c r="G21" s="10"/>
      <c r="H21" s="11">
        <v>25425</v>
      </c>
      <c r="I21" s="14"/>
      <c r="J21" s="14"/>
      <c r="K21" s="13"/>
      <c r="L21" s="14"/>
      <c r="M21" s="14"/>
      <c r="N21" s="45"/>
      <c r="O21" s="47"/>
      <c r="P21" s="82"/>
      <c r="Q21" s="12">
        <f t="shared" si="1"/>
        <v>25425</v>
      </c>
    </row>
    <row r="22" spans="1:19" ht="12.75" customHeight="1" x14ac:dyDescent="0.2">
      <c r="A22" s="25" t="s">
        <v>28</v>
      </c>
      <c r="B22" s="31">
        <v>6975000</v>
      </c>
      <c r="C22" s="42">
        <v>3006746</v>
      </c>
      <c r="D22" s="27">
        <f t="shared" si="7"/>
        <v>9981746</v>
      </c>
      <c r="E22" s="9">
        <v>23600</v>
      </c>
      <c r="F22" s="9">
        <v>105247.76</v>
      </c>
      <c r="G22" s="10">
        <v>1757857.15</v>
      </c>
      <c r="H22" s="11">
        <v>584182.43999999994</v>
      </c>
      <c r="I22" s="14"/>
      <c r="J22" s="14"/>
      <c r="K22" s="13"/>
      <c r="L22" s="14"/>
      <c r="M22" s="14"/>
      <c r="N22" s="45"/>
      <c r="O22" s="47"/>
      <c r="P22" s="82"/>
      <c r="Q22" s="12">
        <f t="shared" si="1"/>
        <v>2470887.3499999996</v>
      </c>
    </row>
    <row r="23" spans="1:19" ht="12.75" customHeight="1" x14ac:dyDescent="0.2">
      <c r="A23" s="25" t="s">
        <v>29</v>
      </c>
      <c r="B23" s="31">
        <v>4600000</v>
      </c>
      <c r="C23" s="41">
        <v>160000</v>
      </c>
      <c r="D23" s="27">
        <f t="shared" si="7"/>
        <v>4760000</v>
      </c>
      <c r="E23" s="9">
        <v>513571.3</v>
      </c>
      <c r="F23" s="9">
        <v>84867.199999999997</v>
      </c>
      <c r="G23" s="10">
        <v>551088.39</v>
      </c>
      <c r="H23" s="11">
        <v>317451.40000000002</v>
      </c>
      <c r="I23" s="14"/>
      <c r="J23" s="14"/>
      <c r="K23" s="13"/>
      <c r="L23" s="14"/>
      <c r="M23" s="14"/>
      <c r="N23" s="45"/>
      <c r="O23" s="47"/>
      <c r="P23" s="83"/>
      <c r="Q23" s="12">
        <f t="shared" si="1"/>
        <v>1466978.29</v>
      </c>
    </row>
    <row r="24" spans="1:19" ht="22.5" customHeight="1" x14ac:dyDescent="0.2">
      <c r="A24" s="22" t="s">
        <v>30</v>
      </c>
      <c r="B24" s="31">
        <v>1900000</v>
      </c>
      <c r="C24" s="73">
        <v>9500</v>
      </c>
      <c r="D24" s="27">
        <f t="shared" si="7"/>
        <v>1909500</v>
      </c>
      <c r="E24" s="9"/>
      <c r="F24" s="9"/>
      <c r="G24" s="10">
        <v>238390.85</v>
      </c>
      <c r="H24" s="11">
        <v>37055.620000000003</v>
      </c>
      <c r="I24" s="14"/>
      <c r="J24" s="14"/>
      <c r="K24" s="13"/>
      <c r="L24" s="14"/>
      <c r="M24" s="14"/>
      <c r="N24" s="45"/>
      <c r="O24" s="47"/>
      <c r="P24" s="82"/>
      <c r="Q24" s="12">
        <f t="shared" si="1"/>
        <v>275446.47000000003</v>
      </c>
      <c r="S24" s="64"/>
    </row>
    <row r="25" spans="1:19" ht="27.75" customHeight="1" x14ac:dyDescent="0.2">
      <c r="A25" s="22" t="s">
        <v>31</v>
      </c>
      <c r="B25" s="31">
        <v>6396244</v>
      </c>
      <c r="C25" s="41">
        <v>437170</v>
      </c>
      <c r="D25" s="27">
        <f t="shared" si="7"/>
        <v>6833414</v>
      </c>
      <c r="E25" s="9"/>
      <c r="F25" s="9"/>
      <c r="G25" s="10">
        <v>600207</v>
      </c>
      <c r="H25" s="11"/>
      <c r="I25" s="14"/>
      <c r="J25" s="14"/>
      <c r="K25" s="13"/>
      <c r="L25" s="14"/>
      <c r="M25" s="14"/>
      <c r="N25" s="45"/>
      <c r="O25" s="47"/>
      <c r="P25" s="82"/>
      <c r="Q25" s="12">
        <f t="shared" si="1"/>
        <v>600207</v>
      </c>
    </row>
    <row r="26" spans="1:19" ht="15" customHeight="1" x14ac:dyDescent="0.2">
      <c r="A26" s="22" t="s">
        <v>32</v>
      </c>
      <c r="B26" s="33">
        <v>1500000</v>
      </c>
      <c r="C26" s="41">
        <v>2400000</v>
      </c>
      <c r="D26" s="27">
        <f t="shared" si="7"/>
        <v>3900000</v>
      </c>
      <c r="E26" s="9"/>
      <c r="F26" s="8"/>
      <c r="G26" s="15"/>
      <c r="H26" s="11"/>
      <c r="I26" s="14"/>
      <c r="J26" s="14"/>
      <c r="K26" s="13"/>
      <c r="L26" s="14"/>
      <c r="M26" s="14"/>
      <c r="N26" s="45"/>
      <c r="O26" s="47"/>
      <c r="P26" s="82"/>
      <c r="Q26" s="12">
        <f t="shared" si="1"/>
        <v>0</v>
      </c>
    </row>
    <row r="27" spans="1:19" ht="17.25" customHeight="1" x14ac:dyDescent="0.2">
      <c r="A27" s="24" t="s">
        <v>33</v>
      </c>
      <c r="B27" s="32">
        <f>SUM(B28:B34)</f>
        <v>30200737</v>
      </c>
      <c r="C27" s="74">
        <f>SUM(C28:C34)</f>
        <v>2728722.02</v>
      </c>
      <c r="D27" s="26">
        <f>SUM(D28:D34)</f>
        <v>32929459.02</v>
      </c>
      <c r="E27" s="17"/>
      <c r="F27" s="5"/>
      <c r="G27" s="5">
        <f>SUM(G28:G34)</f>
        <v>288714.18</v>
      </c>
      <c r="H27" s="6">
        <f>SUM(H28:H34)</f>
        <v>5425582.04</v>
      </c>
      <c r="I27" s="6">
        <f t="shared" ref="I27:O27" si="8">SUM(I28:I34)</f>
        <v>0</v>
      </c>
      <c r="J27" s="18">
        <f t="shared" si="8"/>
        <v>0</v>
      </c>
      <c r="K27" s="7">
        <f>SUM(K28:K34)</f>
        <v>0</v>
      </c>
      <c r="L27" s="7">
        <f t="shared" si="8"/>
        <v>0</v>
      </c>
      <c r="M27" s="7">
        <f t="shared" si="8"/>
        <v>0</v>
      </c>
      <c r="N27" s="44">
        <f t="shared" si="8"/>
        <v>0</v>
      </c>
      <c r="O27" s="48">
        <f t="shared" si="8"/>
        <v>0</v>
      </c>
      <c r="P27" s="81">
        <f>SUM(P28:P34)</f>
        <v>0</v>
      </c>
      <c r="Q27" s="7">
        <f t="shared" si="1"/>
        <v>5714296.2199999997</v>
      </c>
    </row>
    <row r="28" spans="1:19" ht="17.25" customHeight="1" x14ac:dyDescent="0.2">
      <c r="A28" s="22" t="s">
        <v>34</v>
      </c>
      <c r="B28" s="31">
        <v>869405</v>
      </c>
      <c r="C28" s="41">
        <v>1500000</v>
      </c>
      <c r="D28" s="27">
        <f>+B28+C28</f>
        <v>2369405</v>
      </c>
      <c r="E28" s="9"/>
      <c r="F28" s="8"/>
      <c r="G28" s="8"/>
      <c r="H28" s="11"/>
      <c r="I28" s="14"/>
      <c r="J28" s="14"/>
      <c r="K28" s="12"/>
      <c r="L28" s="14"/>
      <c r="M28" s="14"/>
      <c r="N28" s="45"/>
      <c r="O28" s="47"/>
      <c r="P28" s="82"/>
      <c r="Q28" s="12">
        <f t="shared" si="1"/>
        <v>0</v>
      </c>
    </row>
    <row r="29" spans="1:19" ht="16.5" customHeight="1" x14ac:dyDescent="0.2">
      <c r="A29" s="25" t="s">
        <v>35</v>
      </c>
      <c r="B29" s="31">
        <v>491630</v>
      </c>
      <c r="C29" s="42"/>
      <c r="D29" s="27">
        <f t="shared" ref="D29:D34" si="9">+B29+C29</f>
        <v>491630</v>
      </c>
      <c r="E29" s="9"/>
      <c r="F29" s="8"/>
      <c r="G29" s="8">
        <v>885</v>
      </c>
      <c r="H29" s="11"/>
      <c r="I29" s="14"/>
      <c r="J29" s="14"/>
      <c r="K29" s="12"/>
      <c r="L29" s="14"/>
      <c r="M29" s="14"/>
      <c r="N29" s="45"/>
      <c r="O29" s="47"/>
      <c r="P29" s="82"/>
      <c r="Q29" s="12">
        <f t="shared" si="1"/>
        <v>885</v>
      </c>
    </row>
    <row r="30" spans="1:19" ht="16.5" customHeight="1" x14ac:dyDescent="0.2">
      <c r="A30" s="22" t="s">
        <v>36</v>
      </c>
      <c r="B30" s="31">
        <v>1698635</v>
      </c>
      <c r="C30" s="41"/>
      <c r="D30" s="27">
        <f t="shared" si="9"/>
        <v>1698635</v>
      </c>
      <c r="E30" s="9"/>
      <c r="F30" s="8"/>
      <c r="G30" s="15">
        <v>49648.5</v>
      </c>
      <c r="H30" s="11">
        <v>141703.84</v>
      </c>
      <c r="I30" s="14"/>
      <c r="J30" s="14"/>
      <c r="K30" s="12"/>
      <c r="L30" s="14"/>
      <c r="M30" s="14"/>
      <c r="N30" s="45"/>
      <c r="O30" s="47"/>
      <c r="P30" s="82"/>
      <c r="Q30" s="12">
        <f t="shared" si="1"/>
        <v>191352.34</v>
      </c>
    </row>
    <row r="31" spans="1:19" ht="16.5" customHeight="1" x14ac:dyDescent="0.2">
      <c r="A31" s="22" t="s">
        <v>37</v>
      </c>
      <c r="B31" s="31">
        <v>529100</v>
      </c>
      <c r="C31" s="41"/>
      <c r="D31" s="27">
        <f>+B31+C31</f>
        <v>529100</v>
      </c>
      <c r="E31" s="9"/>
      <c r="F31" s="8"/>
      <c r="G31" s="8">
        <v>590</v>
      </c>
      <c r="H31" s="11"/>
      <c r="I31" s="14"/>
      <c r="J31" s="14"/>
      <c r="K31" s="12"/>
      <c r="L31" s="14"/>
      <c r="M31" s="14"/>
      <c r="N31" s="45"/>
      <c r="O31" s="47"/>
      <c r="P31" s="82"/>
      <c r="Q31" s="12">
        <f t="shared" si="1"/>
        <v>590</v>
      </c>
    </row>
    <row r="32" spans="1:19" ht="26.25" customHeight="1" x14ac:dyDescent="0.2">
      <c r="A32" s="22" t="s">
        <v>38</v>
      </c>
      <c r="B32" s="65">
        <v>66060</v>
      </c>
      <c r="C32" s="41">
        <v>550000</v>
      </c>
      <c r="D32" s="27">
        <f>+B32+C32</f>
        <v>616060</v>
      </c>
      <c r="E32" s="9"/>
      <c r="F32" s="8"/>
      <c r="G32" s="8"/>
      <c r="H32" s="11">
        <v>8850</v>
      </c>
      <c r="I32" s="14"/>
      <c r="J32" s="14"/>
      <c r="K32" s="12"/>
      <c r="L32" s="14"/>
      <c r="M32" s="14"/>
      <c r="N32" s="45"/>
      <c r="O32" s="47"/>
      <c r="P32" s="82"/>
      <c r="Q32" s="12">
        <f t="shared" si="1"/>
        <v>8850</v>
      </c>
    </row>
    <row r="33" spans="1:25" ht="26.25" customHeight="1" x14ac:dyDescent="0.2">
      <c r="A33" s="22" t="s">
        <v>39</v>
      </c>
      <c r="B33" s="31">
        <v>12210492</v>
      </c>
      <c r="C33" s="41">
        <v>200000</v>
      </c>
      <c r="D33" s="27">
        <f t="shared" si="9"/>
        <v>12410492</v>
      </c>
      <c r="E33" s="9"/>
      <c r="F33" s="8"/>
      <c r="G33" s="15"/>
      <c r="H33" s="11">
        <v>5000000</v>
      </c>
      <c r="I33" s="14"/>
      <c r="J33" s="14"/>
      <c r="K33" s="12"/>
      <c r="L33" s="14"/>
      <c r="M33" s="14"/>
      <c r="N33" s="45"/>
      <c r="O33" s="47"/>
      <c r="P33" s="82"/>
      <c r="Q33" s="12">
        <f t="shared" si="1"/>
        <v>5000000</v>
      </c>
    </row>
    <row r="34" spans="1:25" ht="17.25" customHeight="1" x14ac:dyDescent="0.2">
      <c r="A34" s="25" t="s">
        <v>40</v>
      </c>
      <c r="B34" s="31">
        <v>14335415</v>
      </c>
      <c r="C34" s="41">
        <v>478722.02</v>
      </c>
      <c r="D34" s="27">
        <f t="shared" si="9"/>
        <v>14814137.02</v>
      </c>
      <c r="E34" s="9"/>
      <c r="F34" s="8"/>
      <c r="G34" s="15">
        <v>237590.68</v>
      </c>
      <c r="H34" s="11">
        <v>275028.2</v>
      </c>
      <c r="I34" s="14"/>
      <c r="J34" s="14"/>
      <c r="K34" s="12"/>
      <c r="L34" s="14"/>
      <c r="M34" s="14"/>
      <c r="N34" s="45"/>
      <c r="O34" s="47"/>
      <c r="P34" s="82"/>
      <c r="Q34" s="12">
        <f t="shared" si="1"/>
        <v>512618.88</v>
      </c>
    </row>
    <row r="35" spans="1:25" ht="21.75" customHeight="1" x14ac:dyDescent="0.2">
      <c r="A35" s="68" t="s">
        <v>41</v>
      </c>
      <c r="B35" s="66">
        <f>SUM(B36:B43)</f>
        <v>9815640</v>
      </c>
      <c r="C35" s="72">
        <f>SUM(C36:C43)</f>
        <v>6524950</v>
      </c>
      <c r="D35" s="67">
        <f>SUM(D36:D43)</f>
        <v>16340590</v>
      </c>
      <c r="E35" s="67">
        <f t="shared" ref="E35:Q35" si="10">SUM(E36:E43)</f>
        <v>0</v>
      </c>
      <c r="F35" s="67">
        <f t="shared" si="10"/>
        <v>0</v>
      </c>
      <c r="G35" s="67">
        <f t="shared" si="10"/>
        <v>3260877.4</v>
      </c>
      <c r="H35" s="67">
        <f t="shared" si="10"/>
        <v>20001</v>
      </c>
      <c r="I35" s="67">
        <f t="shared" si="10"/>
        <v>0</v>
      </c>
      <c r="J35" s="67">
        <f t="shared" si="10"/>
        <v>0</v>
      </c>
      <c r="K35" s="67">
        <f t="shared" si="10"/>
        <v>0</v>
      </c>
      <c r="L35" s="67">
        <f t="shared" si="10"/>
        <v>0</v>
      </c>
      <c r="M35" s="67">
        <f t="shared" si="10"/>
        <v>0</v>
      </c>
      <c r="N35" s="67">
        <f t="shared" si="10"/>
        <v>0</v>
      </c>
      <c r="O35" s="67">
        <f t="shared" si="10"/>
        <v>0</v>
      </c>
      <c r="P35" s="84">
        <f t="shared" si="10"/>
        <v>0</v>
      </c>
      <c r="Q35" s="86">
        <f>SUM(Q36:Q43)</f>
        <v>3280878.4</v>
      </c>
    </row>
    <row r="36" spans="1:25" ht="16.5" customHeight="1" x14ac:dyDescent="0.2">
      <c r="A36" s="25" t="s">
        <v>42</v>
      </c>
      <c r="B36" s="31">
        <v>7301374</v>
      </c>
      <c r="C36" s="41">
        <v>-63500</v>
      </c>
      <c r="D36" s="27">
        <f>+B36+C36</f>
        <v>7237874</v>
      </c>
      <c r="E36" s="9"/>
      <c r="F36" s="8"/>
      <c r="G36" s="8"/>
      <c r="H36" s="11">
        <v>20001</v>
      </c>
      <c r="I36" s="14"/>
      <c r="J36" s="14"/>
      <c r="K36" s="12"/>
      <c r="L36" s="14"/>
      <c r="M36" s="14"/>
      <c r="N36" s="45"/>
      <c r="O36" s="47"/>
      <c r="P36" s="82"/>
      <c r="Q36" s="12">
        <f>SUM(E36:P36)</f>
        <v>20001</v>
      </c>
    </row>
    <row r="37" spans="1:25" ht="25.5" customHeight="1" x14ac:dyDescent="0.2">
      <c r="A37" s="22" t="s">
        <v>43</v>
      </c>
      <c r="B37" s="31">
        <v>290960</v>
      </c>
      <c r="C37" s="41"/>
      <c r="D37" s="27">
        <f>+B37+C37</f>
        <v>290960</v>
      </c>
      <c r="E37" s="9"/>
      <c r="F37" s="8"/>
      <c r="G37" s="9"/>
      <c r="H37" s="11"/>
      <c r="I37" s="14"/>
      <c r="J37" s="14"/>
      <c r="K37" s="12"/>
      <c r="L37" s="14"/>
      <c r="M37" s="14"/>
      <c r="N37" s="45"/>
      <c r="O37" s="47"/>
      <c r="P37" s="82"/>
      <c r="Q37" s="12">
        <f>SUM(E37:P37)</f>
        <v>0</v>
      </c>
    </row>
    <row r="38" spans="1:25" ht="29.25" customHeight="1" x14ac:dyDescent="0.2">
      <c r="A38" s="22" t="s">
        <v>50</v>
      </c>
      <c r="B38" s="31">
        <v>700</v>
      </c>
      <c r="C38" s="41">
        <v>100000</v>
      </c>
      <c r="D38" s="27">
        <f t="shared" ref="D38:D43" si="11">+B38+C38</f>
        <v>100700</v>
      </c>
      <c r="E38" s="9"/>
      <c r="F38" s="8"/>
      <c r="G38" s="9"/>
      <c r="H38" s="11"/>
      <c r="I38" s="14"/>
      <c r="J38" s="14"/>
      <c r="K38" s="12"/>
      <c r="L38" s="14"/>
      <c r="M38" s="14"/>
      <c r="N38" s="45"/>
      <c r="O38" s="47"/>
      <c r="P38" s="82"/>
      <c r="Q38" s="12">
        <f t="shared" ref="Q38:Q39" si="12">SUM(E38:P38)</f>
        <v>0</v>
      </c>
    </row>
    <row r="39" spans="1:25" ht="29.25" customHeight="1" x14ac:dyDescent="0.2">
      <c r="A39" s="77" t="s">
        <v>64</v>
      </c>
      <c r="B39" s="31"/>
      <c r="C39" s="41">
        <v>2984950</v>
      </c>
      <c r="D39" s="27">
        <f t="shared" si="11"/>
        <v>2984950</v>
      </c>
      <c r="E39" s="9"/>
      <c r="F39" s="8"/>
      <c r="G39" s="9">
        <v>2980710</v>
      </c>
      <c r="H39" s="11"/>
      <c r="I39" s="14"/>
      <c r="J39" s="14"/>
      <c r="K39" s="12"/>
      <c r="L39" s="14"/>
      <c r="M39" s="14"/>
      <c r="N39" s="45"/>
      <c r="O39" s="47"/>
      <c r="P39" s="82"/>
      <c r="Q39" s="12">
        <f t="shared" si="12"/>
        <v>2980710</v>
      </c>
    </row>
    <row r="40" spans="1:25" ht="14.25" customHeight="1" x14ac:dyDescent="0.2">
      <c r="A40" s="16" t="s">
        <v>44</v>
      </c>
      <c r="B40" s="31">
        <v>661600</v>
      </c>
      <c r="C40" s="41">
        <v>403500</v>
      </c>
      <c r="D40" s="27">
        <f t="shared" si="11"/>
        <v>1065100</v>
      </c>
      <c r="E40" s="17"/>
      <c r="F40" s="5"/>
      <c r="G40" s="9">
        <v>280167.40000000002</v>
      </c>
      <c r="H40" s="6"/>
      <c r="I40" s="18"/>
      <c r="J40" s="18"/>
      <c r="K40" s="7"/>
      <c r="L40" s="14"/>
      <c r="M40" s="14"/>
      <c r="N40" s="45"/>
      <c r="O40" s="47"/>
      <c r="P40" s="82"/>
      <c r="Q40" s="12">
        <f>SUM(E40:P40)</f>
        <v>280167.40000000002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77" t="s">
        <v>65</v>
      </c>
      <c r="B41" s="31"/>
      <c r="C41" s="41">
        <v>100000</v>
      </c>
      <c r="D41" s="27">
        <f t="shared" si="11"/>
        <v>100000</v>
      </c>
      <c r="E41" s="17"/>
      <c r="F41" s="5"/>
      <c r="G41" s="17"/>
      <c r="H41" s="6"/>
      <c r="I41" s="18"/>
      <c r="J41" s="18"/>
      <c r="K41" s="7"/>
      <c r="L41" s="14"/>
      <c r="M41" s="14"/>
      <c r="N41" s="45"/>
      <c r="O41" s="47"/>
      <c r="P41" s="82"/>
      <c r="Q41" s="12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77" t="s">
        <v>66</v>
      </c>
      <c r="B42" s="31"/>
      <c r="C42" s="41">
        <v>3000000</v>
      </c>
      <c r="D42" s="27">
        <f t="shared" si="11"/>
        <v>3000000</v>
      </c>
      <c r="E42" s="17"/>
      <c r="F42" s="5"/>
      <c r="G42" s="17"/>
      <c r="H42" s="6"/>
      <c r="I42" s="18"/>
      <c r="J42" s="18"/>
      <c r="K42" s="7"/>
      <c r="L42" s="14"/>
      <c r="M42" s="14"/>
      <c r="N42" s="45"/>
      <c r="O42" s="47"/>
      <c r="P42" s="82"/>
      <c r="Q42" s="12"/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25">
      <c r="A43" s="19" t="s">
        <v>45</v>
      </c>
      <c r="B43" s="31">
        <v>1561006</v>
      </c>
      <c r="C43" s="75"/>
      <c r="D43" s="27">
        <f t="shared" si="11"/>
        <v>1561006</v>
      </c>
      <c r="E43" s="17"/>
      <c r="F43" s="5"/>
      <c r="G43" s="17"/>
      <c r="H43" s="6"/>
      <c r="I43" s="18"/>
      <c r="J43" s="18"/>
      <c r="K43" s="7"/>
      <c r="L43" s="18"/>
      <c r="M43" s="18"/>
      <c r="N43" s="44"/>
      <c r="O43" s="48"/>
      <c r="P43" s="82"/>
      <c r="Q43" s="87">
        <f>SUM(E43:P43)</f>
        <v>0</v>
      </c>
      <c r="R43" s="1"/>
      <c r="S43" s="1"/>
      <c r="T43" s="1"/>
      <c r="U43" s="1"/>
      <c r="V43" s="1"/>
      <c r="W43" s="1"/>
      <c r="X43" s="1"/>
      <c r="Y43" s="1"/>
    </row>
    <row r="44" spans="1:25" ht="22.5" customHeight="1" thickBot="1" x14ac:dyDescent="0.3">
      <c r="A44" s="28" t="s">
        <v>46</v>
      </c>
      <c r="B44" s="29">
        <f>+B12+B17+B27+B35</f>
        <v>258925000</v>
      </c>
      <c r="C44" s="29">
        <f t="shared" ref="C44:D44" si="13">+C12+C17+C27+C35</f>
        <v>17607264.34</v>
      </c>
      <c r="D44" s="29">
        <f t="shared" si="13"/>
        <v>276532264.34000003</v>
      </c>
      <c r="E44" s="30">
        <f>E12+E17+E27+E35</f>
        <v>12555224.24</v>
      </c>
      <c r="F44" s="30">
        <f t="shared" ref="F44:Q44" si="14">F12+F17+F27+F35</f>
        <v>11747622.83</v>
      </c>
      <c r="G44" s="30">
        <f t="shared" si="14"/>
        <v>20048533.169999998</v>
      </c>
      <c r="H44" s="30">
        <f t="shared" si="14"/>
        <v>18910535.170000002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78">
        <f t="shared" si="14"/>
        <v>63261915.409999996</v>
      </c>
    </row>
    <row r="45" spans="1:25" ht="12.75" customHeight="1" x14ac:dyDescent="0.2">
      <c r="A45" s="49" t="s">
        <v>47</v>
      </c>
      <c r="B45" s="50"/>
      <c r="C45" s="50"/>
      <c r="D45" s="50"/>
      <c r="E45" s="37"/>
      <c r="F45" s="38"/>
      <c r="P45" s="4"/>
    </row>
    <row r="46" spans="1:25" ht="14.25" customHeight="1" x14ac:dyDescent="0.2">
      <c r="A46" s="49" t="s">
        <v>69</v>
      </c>
      <c r="B46" s="40"/>
      <c r="C46" s="40"/>
      <c r="D46" s="40"/>
      <c r="E46" s="36"/>
      <c r="F46" s="38"/>
      <c r="P46" s="4"/>
    </row>
    <row r="47" spans="1:25" ht="12.75" customHeight="1" x14ac:dyDescent="0.2">
      <c r="A47" s="49" t="s">
        <v>70</v>
      </c>
      <c r="B47" s="40"/>
      <c r="C47" s="40"/>
      <c r="D47" s="40"/>
      <c r="E47" s="36"/>
      <c r="F47" s="39"/>
      <c r="P47" s="4"/>
    </row>
    <row r="48" spans="1:25" ht="12.75" customHeight="1" x14ac:dyDescent="0.2">
      <c r="A48" s="49" t="s">
        <v>61</v>
      </c>
      <c r="B48" s="49"/>
      <c r="C48" s="51"/>
      <c r="D48" s="51"/>
      <c r="E48" s="36"/>
      <c r="F48" s="38"/>
      <c r="P48" s="4"/>
    </row>
    <row r="49" spans="1:16" ht="12.75" customHeight="1" x14ac:dyDescent="0.2">
      <c r="A49" s="49" t="s">
        <v>62</v>
      </c>
      <c r="B49" s="49"/>
      <c r="C49" s="51"/>
      <c r="D49" s="51"/>
      <c r="E49" s="36"/>
      <c r="F49" s="38"/>
      <c r="P49" s="4"/>
    </row>
    <row r="50" spans="1:16" ht="12.75" customHeight="1" x14ac:dyDescent="0.2">
      <c r="A50" s="49" t="s">
        <v>56</v>
      </c>
      <c r="B50" s="49"/>
      <c r="C50" s="51"/>
      <c r="D50" s="51"/>
      <c r="E50" s="36"/>
      <c r="F50" s="38"/>
      <c r="P50" s="4"/>
    </row>
    <row r="51" spans="1:16" ht="12.75" customHeight="1" x14ac:dyDescent="0.2">
      <c r="A51" s="52" t="s">
        <v>58</v>
      </c>
      <c r="B51" s="53"/>
      <c r="C51" s="51"/>
      <c r="D51" s="51"/>
      <c r="E51" s="36"/>
      <c r="F51" s="38"/>
    </row>
    <row r="52" spans="1:16" ht="12.75" customHeight="1" x14ac:dyDescent="0.2">
      <c r="A52" s="53" t="s">
        <v>63</v>
      </c>
      <c r="B52" s="53"/>
      <c r="C52" s="54"/>
      <c r="D52" s="54"/>
      <c r="E52" s="36"/>
      <c r="F52" s="38"/>
    </row>
    <row r="53" spans="1:16" ht="12.75" customHeight="1" x14ac:dyDescent="0.2">
      <c r="A53" s="53" t="s">
        <v>57</v>
      </c>
      <c r="B53" s="53"/>
      <c r="C53" s="51"/>
      <c r="D53" s="51"/>
      <c r="E53" s="36"/>
      <c r="F53" s="38"/>
    </row>
    <row r="54" spans="1:16" ht="12.75" customHeight="1" x14ac:dyDescent="0.25">
      <c r="A54" s="34"/>
      <c r="B54" s="34"/>
      <c r="C54" s="20"/>
    </row>
    <row r="55" spans="1:16" ht="12.75" customHeight="1" x14ac:dyDescent="0.25">
      <c r="A55" s="34"/>
      <c r="B55" s="34"/>
      <c r="C55" s="20"/>
    </row>
    <row r="56" spans="1:16" ht="12.75" customHeight="1" x14ac:dyDescent="0.25">
      <c r="A56" s="34"/>
      <c r="B56" s="34"/>
      <c r="C56" s="20"/>
    </row>
    <row r="57" spans="1:16" ht="12.75" customHeight="1" x14ac:dyDescent="0.25">
      <c r="A57" s="34"/>
      <c r="B57" s="34"/>
      <c r="C57" s="20"/>
    </row>
    <row r="58" spans="1:16" ht="12.75" customHeight="1" x14ac:dyDescent="0.25">
      <c r="A58" s="34"/>
      <c r="B58" s="34"/>
      <c r="C58" s="20"/>
    </row>
    <row r="59" spans="1:16" ht="12.75" customHeight="1" x14ac:dyDescent="0.25">
      <c r="A59" s="34"/>
      <c r="B59" s="34"/>
      <c r="C59" s="20"/>
    </row>
    <row r="60" spans="1:16" ht="12.75" customHeight="1" x14ac:dyDescent="0.25">
      <c r="A60" s="34"/>
      <c r="B60" s="34"/>
      <c r="C60" s="20"/>
    </row>
    <row r="61" spans="1:16" ht="12.75" customHeight="1" x14ac:dyDescent="0.25">
      <c r="B61" s="35"/>
      <c r="C61" s="20"/>
    </row>
    <row r="62" spans="1:16" ht="12.75" customHeight="1" x14ac:dyDescent="0.25">
      <c r="B62" s="35"/>
      <c r="C62" s="20"/>
    </row>
    <row r="63" spans="1:16" ht="17.25" customHeight="1" x14ac:dyDescent="0.2"/>
    <row r="65" spans="1:17" ht="17.25" customHeight="1" x14ac:dyDescent="0.2">
      <c r="A65" s="69" t="s">
        <v>48</v>
      </c>
      <c r="B65" s="69" t="s">
        <v>67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70" t="s">
        <v>59</v>
      </c>
    </row>
    <row r="66" spans="1:17" ht="17.25" customHeight="1" x14ac:dyDescent="0.2">
      <c r="A66" s="69" t="s">
        <v>55</v>
      </c>
      <c r="B66" s="69" t="s">
        <v>68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4"/>
      <c r="Q66" s="70" t="s">
        <v>49</v>
      </c>
    </row>
    <row r="67" spans="1:17" ht="12.75" customHeight="1" x14ac:dyDescent="0.2">
      <c r="P67" s="4"/>
    </row>
    <row r="68" spans="1:17" ht="12.75" customHeight="1" x14ac:dyDescent="0.2">
      <c r="P68" s="4"/>
    </row>
    <row r="69" spans="1:17" ht="12.75" customHeight="1" x14ac:dyDescent="0.25">
      <c r="F69" s="20"/>
      <c r="G69" s="20"/>
      <c r="H69" s="21"/>
      <c r="I69" s="21"/>
      <c r="P69" s="4"/>
    </row>
    <row r="70" spans="1:17" ht="12.75" customHeight="1" x14ac:dyDescent="0.25">
      <c r="F70" s="20"/>
      <c r="G70" s="20"/>
      <c r="I70" s="20"/>
      <c r="P70" s="4"/>
    </row>
    <row r="71" spans="1:17" ht="12.75" customHeight="1" x14ac:dyDescent="0.2">
      <c r="P71" s="4"/>
    </row>
    <row r="72" spans="1:17" ht="12.75" customHeight="1" x14ac:dyDescent="0.2">
      <c r="P72" s="4"/>
    </row>
    <row r="73" spans="1:17" ht="12.75" customHeight="1" x14ac:dyDescent="0.2">
      <c r="P73" s="4"/>
    </row>
    <row r="74" spans="1:17" ht="12.75" customHeight="1" x14ac:dyDescent="0.2">
      <c r="P74" s="4"/>
    </row>
    <row r="75" spans="1:17" ht="12.75" customHeight="1" x14ac:dyDescent="0.2">
      <c r="P75" s="4"/>
    </row>
    <row r="76" spans="1:17" ht="12.75" customHeight="1" x14ac:dyDescent="0.2">
      <c r="P76" s="4"/>
    </row>
    <row r="77" spans="1:17" ht="12.75" customHeight="1" x14ac:dyDescent="0.2">
      <c r="P77" s="4"/>
    </row>
    <row r="78" spans="1:17" ht="12.75" customHeight="1" x14ac:dyDescent="0.2">
      <c r="P78" s="4"/>
    </row>
    <row r="79" spans="1:17" ht="12.75" customHeight="1" x14ac:dyDescent="0.2">
      <c r="P79" s="4"/>
    </row>
    <row r="80" spans="1:17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</sheetData>
  <mergeCells count="5">
    <mergeCell ref="A4:Q4"/>
    <mergeCell ref="A5:Q5"/>
    <mergeCell ref="A6:Q6"/>
    <mergeCell ref="A7:Q7"/>
    <mergeCell ref="A8:Q8"/>
  </mergeCells>
  <printOptions horizontalCentered="1" verticalCentered="1"/>
  <pageMargins left="0.25" right="0.25" top="0.25" bottom="0.5" header="0.05" footer="0.05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2023-05-02T17:20:40Z</cp:lastPrinted>
  <dcterms:created xsi:type="dcterms:W3CDTF">2022-02-01T16:24:37Z</dcterms:created>
  <dcterms:modified xsi:type="dcterms:W3CDTF">2023-05-02T17:21:26Z</dcterms:modified>
</cp:coreProperties>
</file>