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Registro de Control de Nomina/AllDoc/NOMINAS A PARTIR DE AGOSTO 2017/AÑO 2023/Transparencia 2023/"/>
    </mc:Choice>
  </mc:AlternateContent>
  <xr:revisionPtr revIDLastSave="246" documentId="8_{74E4290B-9616-448B-B991-ECAFD875F751}" xr6:coauthVersionLast="47" xr6:coauthVersionMax="47" xr10:uidLastSave="{E448C205-29AC-4276-B730-DBC97ECA8A65}"/>
  <bookViews>
    <workbookView xWindow="-120" yWindow="-120" windowWidth="29040" windowHeight="15840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externalReferences>
    <externalReference r:id="rId7"/>
  </externalReferences>
  <definedNames>
    <definedName name="_xlnm._FilterDatabase" localSheetId="0" hidden="1">Fijo!$P$6:$Q$167</definedName>
    <definedName name="_xlnm._FilterDatabase" localSheetId="1" hidden="1">'Fijo 2'!$C$6:$C$97</definedName>
    <definedName name="_xlnm._FilterDatabase" localSheetId="2" hidden="1">Temporal!$A$5:$O$54</definedName>
    <definedName name="_xlnm.Extract" localSheetId="0">Fijo!$D$180</definedName>
    <definedName name="_xlnm.Extract" localSheetId="1">'Fijo 2'!$D$114</definedName>
    <definedName name="_xlnm.Print_Titles" localSheetId="0">Fijo!$5:$5</definedName>
    <definedName name="_xlnm.Print_Titles" localSheetId="1">'Fijo 2'!$5:$5</definedName>
    <definedName name="_xlnm.Print_Titles" localSheetId="2">Temporal!$5:$5</definedName>
    <definedName name="_xlnm.Print_Titles" localSheetId="3">'Tram. Pensión'!$4:$4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H103" i="1"/>
  <c r="M53" i="4" l="1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N34" i="4" s="1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N25" i="4" s="1"/>
  <c r="J26" i="4"/>
  <c r="J27" i="4"/>
  <c r="J28" i="4"/>
  <c r="J29" i="4"/>
  <c r="J30" i="4"/>
  <c r="J31" i="4"/>
  <c r="J32" i="4"/>
  <c r="J33" i="4"/>
  <c r="J34" i="4"/>
  <c r="J35" i="4"/>
  <c r="J36" i="4"/>
  <c r="J37" i="4"/>
  <c r="N37" i="4" s="1"/>
  <c r="J38" i="4"/>
  <c r="J39" i="4"/>
  <c r="J40" i="4"/>
  <c r="J41" i="4"/>
  <c r="N41" i="4" s="1"/>
  <c r="J42" i="4"/>
  <c r="J43" i="4"/>
  <c r="J44" i="4"/>
  <c r="J45" i="4"/>
  <c r="J46" i="4"/>
  <c r="J47" i="4"/>
  <c r="J48" i="4"/>
  <c r="J49" i="4"/>
  <c r="J50" i="4"/>
  <c r="J51" i="4"/>
  <c r="J52" i="4"/>
  <c r="J53" i="4"/>
  <c r="N53" i="4" s="1"/>
  <c r="J6" i="4"/>
  <c r="N52" i="4"/>
  <c r="I52" i="4"/>
  <c r="I51" i="4"/>
  <c r="N27" i="4"/>
  <c r="N28" i="4"/>
  <c r="N29" i="4"/>
  <c r="N31" i="4"/>
  <c r="N32" i="4"/>
  <c r="N33" i="4"/>
  <c r="N35" i="4"/>
  <c r="N36" i="4"/>
  <c r="N39" i="4"/>
  <c r="N40" i="4"/>
  <c r="N43" i="4"/>
  <c r="N44" i="4"/>
  <c r="N45" i="4"/>
  <c r="N47" i="4"/>
  <c r="N48" i="4"/>
  <c r="N49" i="4"/>
  <c r="N51" i="4"/>
  <c r="N7" i="4"/>
  <c r="N8" i="4"/>
  <c r="N9" i="4"/>
  <c r="N11" i="4"/>
  <c r="N12" i="4"/>
  <c r="N13" i="4"/>
  <c r="N15" i="4"/>
  <c r="N16" i="4"/>
  <c r="N17" i="4"/>
  <c r="N19" i="4"/>
  <c r="N20" i="4"/>
  <c r="N21" i="4"/>
  <c r="N23" i="4"/>
  <c r="N24" i="4"/>
  <c r="M54" i="4" l="1"/>
  <c r="N50" i="4"/>
  <c r="N46" i="4"/>
  <c r="N42" i="4"/>
  <c r="N38" i="4"/>
  <c r="N30" i="4"/>
  <c r="N26" i="4"/>
  <c r="N22" i="4"/>
  <c r="N18" i="4"/>
  <c r="N14" i="4"/>
  <c r="N10" i="4"/>
  <c r="N6" i="4"/>
  <c r="N54" i="4" l="1"/>
  <c r="I103" i="1" l="1"/>
  <c r="J103" i="1"/>
  <c r="L103" i="1"/>
  <c r="N103" i="1"/>
  <c r="M103" i="1"/>
  <c r="G103" i="1"/>
  <c r="O99" i="1"/>
  <c r="O10" i="8"/>
  <c r="N10" i="8"/>
  <c r="L10" i="8"/>
  <c r="K10" i="8"/>
  <c r="J10" i="8"/>
  <c r="I10" i="8"/>
  <c r="G10" i="8"/>
  <c r="M168" i="2" l="1"/>
  <c r="G21" i="6"/>
  <c r="O10" i="6"/>
  <c r="N7" i="6"/>
  <c r="N8" i="6"/>
  <c r="O8" i="6" s="1"/>
  <c r="N9" i="6"/>
  <c r="O9" i="6" s="1"/>
  <c r="N10" i="6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N19" i="6"/>
  <c r="O19" i="6" s="1"/>
  <c r="N20" i="6"/>
  <c r="O20" i="6" s="1"/>
  <c r="N6" i="6"/>
  <c r="J21" i="6"/>
  <c r="K21" i="6"/>
  <c r="L21" i="6"/>
  <c r="M21" i="6"/>
  <c r="I6" i="6"/>
  <c r="B21" i="6"/>
  <c r="O6" i="3"/>
  <c r="I6" i="3"/>
  <c r="I7" i="3"/>
  <c r="O7" i="3" s="1"/>
  <c r="I8" i="3"/>
  <c r="O8" i="3" s="1"/>
  <c r="I9" i="3"/>
  <c r="O9" i="3" s="1"/>
  <c r="I10" i="3"/>
  <c r="O10" i="3" s="1"/>
  <c r="I5" i="3"/>
  <c r="O5" i="3" s="1"/>
  <c r="B11" i="3"/>
  <c r="B54" i="4"/>
  <c r="O51" i="4"/>
  <c r="O52" i="4"/>
  <c r="I7" i="4"/>
  <c r="O7" i="4" s="1"/>
  <c r="I8" i="4"/>
  <c r="O8" i="4" s="1"/>
  <c r="I9" i="4"/>
  <c r="O9" i="4" s="1"/>
  <c r="I10" i="4"/>
  <c r="O10" i="4" s="1"/>
  <c r="I11" i="4"/>
  <c r="O11" i="4" s="1"/>
  <c r="I12" i="4"/>
  <c r="O12" i="4" s="1"/>
  <c r="I13" i="4"/>
  <c r="O13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0" i="4"/>
  <c r="O20" i="4" s="1"/>
  <c r="I21" i="4"/>
  <c r="O21" i="4" s="1"/>
  <c r="I22" i="4"/>
  <c r="O22" i="4" s="1"/>
  <c r="I23" i="4"/>
  <c r="O23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I32" i="4"/>
  <c r="O32" i="4" s="1"/>
  <c r="I33" i="4"/>
  <c r="O33" i="4" s="1"/>
  <c r="I34" i="4"/>
  <c r="O34" i="4" s="1"/>
  <c r="I35" i="4"/>
  <c r="O35" i="4" s="1"/>
  <c r="I36" i="4"/>
  <c r="O36" i="4" s="1"/>
  <c r="I37" i="4"/>
  <c r="O37" i="4" s="1"/>
  <c r="I38" i="4"/>
  <c r="O38" i="4" s="1"/>
  <c r="I39" i="4"/>
  <c r="O39" i="4" s="1"/>
  <c r="I40" i="4"/>
  <c r="O40" i="4" s="1"/>
  <c r="I41" i="4"/>
  <c r="O41" i="4" s="1"/>
  <c r="I42" i="4"/>
  <c r="O42" i="4" s="1"/>
  <c r="I43" i="4"/>
  <c r="O43" i="4" s="1"/>
  <c r="I44" i="4"/>
  <c r="O44" i="4" s="1"/>
  <c r="I45" i="4"/>
  <c r="O45" i="4" s="1"/>
  <c r="I46" i="4"/>
  <c r="O46" i="4" s="1"/>
  <c r="I47" i="4"/>
  <c r="O47" i="4" s="1"/>
  <c r="I48" i="4"/>
  <c r="O48" i="4" s="1"/>
  <c r="I49" i="4"/>
  <c r="O49" i="4" s="1"/>
  <c r="I50" i="4"/>
  <c r="O50" i="4" s="1"/>
  <c r="I53" i="4"/>
  <c r="O53" i="4" s="1"/>
  <c r="I6" i="4"/>
  <c r="O6" i="4" s="1"/>
  <c r="N21" i="1"/>
  <c r="O21" i="1" s="1"/>
  <c r="N37" i="1"/>
  <c r="O37" i="1" s="1"/>
  <c r="N53" i="1"/>
  <c r="O53" i="1" s="1"/>
  <c r="N69" i="1"/>
  <c r="O69" i="1" s="1"/>
  <c r="N84" i="1"/>
  <c r="O84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95" i="1"/>
  <c r="O95" i="1" s="1"/>
  <c r="N96" i="1"/>
  <c r="O96" i="1" s="1"/>
  <c r="N97" i="1"/>
  <c r="O97" i="1" s="1"/>
  <c r="N6" i="1"/>
  <c r="O6" i="1" s="1"/>
  <c r="O103" i="1" s="1"/>
  <c r="O6" i="6" l="1"/>
  <c r="N21" i="6"/>
  <c r="O21" i="6"/>
  <c r="O54" i="4"/>
  <c r="B103" i="1"/>
  <c r="N93" i="2" l="1"/>
  <c r="O93" i="2" s="1"/>
  <c r="K54" i="4" l="1"/>
  <c r="N7" i="2"/>
  <c r="O7" i="2" s="1"/>
  <c r="N8" i="2"/>
  <c r="O8" i="2" s="1"/>
  <c r="N9" i="2"/>
  <c r="O9" i="2" s="1"/>
  <c r="N10" i="2"/>
  <c r="O10" i="2" s="1"/>
  <c r="N11" i="2"/>
  <c r="O11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5" i="2"/>
  <c r="O25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O44" i="2" s="1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88" i="2"/>
  <c r="O88" i="2" s="1"/>
  <c r="N89" i="2"/>
  <c r="O89" i="2" s="1"/>
  <c r="N90" i="2"/>
  <c r="O90" i="2" s="1"/>
  <c r="N91" i="2"/>
  <c r="O91" i="2" s="1"/>
  <c r="N92" i="2"/>
  <c r="O92" i="2" s="1"/>
  <c r="N94" i="2"/>
  <c r="O94" i="2" s="1"/>
  <c r="N95" i="2"/>
  <c r="O95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2" i="2"/>
  <c r="O102" i="2" s="1"/>
  <c r="N103" i="2"/>
  <c r="O103" i="2" s="1"/>
  <c r="N104" i="2"/>
  <c r="O104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O159" i="2" s="1"/>
  <c r="N160" i="2"/>
  <c r="O160" i="2" s="1"/>
  <c r="N161" i="2"/>
  <c r="O161" i="2" s="1"/>
  <c r="N162" i="2"/>
  <c r="O162" i="2" s="1"/>
  <c r="N163" i="2"/>
  <c r="O163" i="2" s="1"/>
  <c r="N164" i="2"/>
  <c r="O164" i="2" s="1"/>
  <c r="N165" i="2"/>
  <c r="O165" i="2" s="1"/>
  <c r="N166" i="2"/>
  <c r="O166" i="2" s="1"/>
  <c r="N167" i="2"/>
  <c r="O167" i="2" s="1"/>
  <c r="N6" i="2"/>
  <c r="O6" i="2" s="1"/>
  <c r="L168" i="2"/>
  <c r="G168" i="2"/>
  <c r="B168" i="2" l="1"/>
  <c r="O11" i="3" l="1"/>
  <c r="N11" i="3"/>
  <c r="M11" i="3"/>
  <c r="L11" i="3"/>
  <c r="K11" i="3"/>
  <c r="J11" i="3"/>
  <c r="I11" i="3"/>
  <c r="H11" i="3"/>
  <c r="G11" i="3"/>
  <c r="G54" i="4" l="1"/>
  <c r="H54" i="4"/>
  <c r="I54" i="4"/>
  <c r="J54" i="4"/>
  <c r="L54" i="4"/>
  <c r="H168" i="2"/>
  <c r="I168" i="2"/>
  <c r="J168" i="2"/>
  <c r="K103" i="1" l="1"/>
</calcChain>
</file>

<file path=xl/sharedStrings.xml><?xml version="1.0" encoding="utf-8"?>
<sst xmlns="http://schemas.openxmlformats.org/spreadsheetml/2006/main" count="1774" uniqueCount="495">
  <si>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</si>
  <si>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</si>
  <si>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</si>
  <si>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</si>
  <si>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</si>
  <si>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</si>
  <si>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</si>
  <si>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</si>
  <si>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</si>
  <si>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</si>
  <si>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</si>
  <si>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</si>
  <si>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</si>
  <si>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</si>
  <si>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</si>
  <si>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</si>
  <si>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</si>
  <si>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</si>
  <si>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DIRECCION EJECUTIVA</t>
  </si>
  <si>
    <t>DECRETO</t>
  </si>
  <si>
    <t>JUAN FRANCISCO VASQUEZ CAMBERO</t>
  </si>
  <si>
    <t>SUBDIRECTOR (A) GENERAL</t>
  </si>
  <si>
    <t>SUBDIRECCION EJECUTIVA</t>
  </si>
  <si>
    <t>GREEMBERG MATA MARTINEZ</t>
  </si>
  <si>
    <t>FABIO LUIS ARZENO NUÑEZ</t>
  </si>
  <si>
    <t>ASISTENTE DE LA DIRECCION</t>
  </si>
  <si>
    <t>CARGO DE CONFIANZA</t>
  </si>
  <si>
    <t>ROSYVETTE POU CANAHUATE</t>
  </si>
  <si>
    <t>F</t>
  </si>
  <si>
    <t>ADRIAN EDUARDO EUSEBIO MARTINEZ</t>
  </si>
  <si>
    <t>AUXILIAR ADMINISTRATIVO (A)</t>
  </si>
  <si>
    <t>FIJO</t>
  </si>
  <si>
    <t>KERVIN BAUTISTA GUERRERO</t>
  </si>
  <si>
    <t>LUISA ELIANA ROSSIS DIAZ</t>
  </si>
  <si>
    <t>SECRETARIA</t>
  </si>
  <si>
    <t>INMACULADA CONCEPCION FERNANDEZ DUR</t>
  </si>
  <si>
    <t>SECRETARIA EJECUTIVA</t>
  </si>
  <si>
    <t>PEDRO ANTONIO NICOLAS GILBERT NOBOA</t>
  </si>
  <si>
    <t>DIRECTOR ADMINISTRATIVO Y FIN</t>
  </si>
  <si>
    <t>DIRECCION ADMINISTRATIVA FINANCIERA</t>
  </si>
  <si>
    <t>JEFRY XAVIER CARVAJAL CUEVAS</t>
  </si>
  <si>
    <t>LIA PAOLA ARIAS JACINTO</t>
  </si>
  <si>
    <t>SEBASTIAN VIRGILIO DESCHAMPS MESSIN</t>
  </si>
  <si>
    <t>ANGELA TERESA GONZALEZ FELIZ</t>
  </si>
  <si>
    <t>ABOGADO (A) I</t>
  </si>
  <si>
    <t xml:space="preserve">DIRECCION DE RECURSOS PESQUEROS </t>
  </si>
  <si>
    <t>CARRERA ADMINISTRATIVA</t>
  </si>
  <si>
    <t>JORGE MILTON CASADO HOLGUIN VERAS</t>
  </si>
  <si>
    <t>ENCARGADO DEPARTAMENTO JURIDI</t>
  </si>
  <si>
    <t>DEPARTAMENTO JURIDICO</t>
  </si>
  <si>
    <t>ARISMENDY FRANCISCO LORA</t>
  </si>
  <si>
    <t>FOTOGRAFO (A)</t>
  </si>
  <si>
    <t>DEPARTAMENTO DE COMUNICACIONES</t>
  </si>
  <si>
    <t>MADELINE INMACULADA GRULLON CONTIN</t>
  </si>
  <si>
    <t>GESTOR DE PROTOCOLO</t>
  </si>
  <si>
    <t>CELINE POU ACOSTA</t>
  </si>
  <si>
    <t>MANEJADOR PAGINA WEB</t>
  </si>
  <si>
    <t>ARLETTE MONTAN ARAUJO</t>
  </si>
  <si>
    <t>ENCARGADO DE RECURSOS HUMANOS</t>
  </si>
  <si>
    <t>DEPARTAMENTO DE RECURSOS HUMANOS</t>
  </si>
  <si>
    <t>DULCE MARIA LEYBA RODRIGUEZ</t>
  </si>
  <si>
    <t>ANALISTA DE RECURSOS HUMANOS</t>
  </si>
  <si>
    <t>GLENNY RUTH BERKY CORSINO CASTRO</t>
  </si>
  <si>
    <t>FRANCISCA ANTONIA SANTOS ALMONTE</t>
  </si>
  <si>
    <t>DIDSON ALBERTO DE LA CRUZ DE LOS SA</t>
  </si>
  <si>
    <t>FRANCIA DE LA CRUZ ABREU</t>
  </si>
  <si>
    <t>ENCARGADO (A)</t>
  </si>
  <si>
    <t>DEPARTAMENTO DE ACUICULTURA</t>
  </si>
  <si>
    <t>CRISTIANA BELTRE MENDEZ</t>
  </si>
  <si>
    <t>HECTOR TOMAS DE LA CRUZ SOLANO</t>
  </si>
  <si>
    <t>TECNICO ACUICOLA Y PESQUERO I</t>
  </si>
  <si>
    <t>LEONOR CUEVAS SIERRA</t>
  </si>
  <si>
    <t>GUILLERMO ALCANTARA MATEO</t>
  </si>
  <si>
    <t>ENMANUEL ANTONIO MONTERO FORTUNATO</t>
  </si>
  <si>
    <t>ENCARGADO DE DEPARTAMENTO</t>
  </si>
  <si>
    <t>DEPARTAMENTO DE PESCA DE CAPTURA</t>
  </si>
  <si>
    <t>MERCEDES DEL CARMEN VALDEZ DE JIMEN</t>
  </si>
  <si>
    <t>JOHANNA ELIZABETH DE LEON GOMEZ</t>
  </si>
  <si>
    <t>JOANDRY MAGDALENA CABRERA PICHARDO</t>
  </si>
  <si>
    <t>TECNICO ACUICOLA I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</si>
  <si>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</si>
  <si>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</si>
  <si>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</si>
  <si>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</si>
  <si>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</si>
  <si>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</si>
  <si>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</si>
  <si>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</si>
  <si>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</si>
  <si>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DAHIANA MICHEL DIAZ PEÑA</t>
  </si>
  <si>
    <t>ANALISTA CAPACITACION</t>
  </si>
  <si>
    <t>DEPARTAMENTO DE EDUCACION, CAPACITACION Y EXTENSION PESQUERA Y ACUICOLA</t>
  </si>
  <si>
    <t>TABATA VALENCIA COLON</t>
  </si>
  <si>
    <t>COORDINADORA DE EVENTOS</t>
  </si>
  <si>
    <t>RAUL SANTIAGO DE JESUS GONZALEZ PAN</t>
  </si>
  <si>
    <t>ELIGIO MATEO PEREZ</t>
  </si>
  <si>
    <t>SUPERVISOR DE PESCA Y ACUICUL</t>
  </si>
  <si>
    <t>RAMON EDUARDO FERNANDEZ CASADO</t>
  </si>
  <si>
    <t>ENCARGADO DIVISION</t>
  </si>
  <si>
    <t>DIVISION DE FORMULACION, MONITOREO Y EVALUACION DE PLANES, PROGRAMAS Y PROYECTOS</t>
  </si>
  <si>
    <t>DIGITADOR</t>
  </si>
  <si>
    <t>Fijo</t>
  </si>
  <si>
    <t>JOSE ALFREDO CASTRO GIL</t>
  </si>
  <si>
    <t>ENC. DIV. REVISION Y CONTROL</t>
  </si>
  <si>
    <t>SECCION DE REVISION</t>
  </si>
  <si>
    <t>MIGUEL ANGEL ESTEVEZ BELLO</t>
  </si>
  <si>
    <t>ENCARGADO DE SECCION DE COMPR</t>
  </si>
  <si>
    <t>SECCION DE COMPRAS Y CONTRATACIONES</t>
  </si>
  <si>
    <t>PIERRE FRANCISCO CARLOS BUENO</t>
  </si>
  <si>
    <t>SECCION DE CONTABILIDAD</t>
  </si>
  <si>
    <t>JUAN CARLOS SANCHEZ GONZALEZ</t>
  </si>
  <si>
    <t>ENCARGADO DE SERVICIOS GENERA</t>
  </si>
  <si>
    <t>SECCION DE SERVICIOS GENERALES</t>
  </si>
  <si>
    <t>MIGUEL ANGEL ABREU FERNANDEZ</t>
  </si>
  <si>
    <t>COORDINADOR (A)  DE PROYECTO</t>
  </si>
  <si>
    <t>MANUEL DE JESUS TAVERAS VICTORINO</t>
  </si>
  <si>
    <t>AYUDANTE DE MANTENIMIENTO</t>
  </si>
  <si>
    <t>EDWARD ALEXANDER CIRIACO RUANE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</si>
  <si>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</si>
  <si>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</si>
  <si>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</si>
  <si>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</si>
  <si>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</si>
  <si>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</si>
  <si>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</si>
  <si>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</si>
  <si>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</si>
  <si>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</si>
  <si>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</si>
  <si>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</si>
  <si>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</si>
  <si>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</si>
  <si>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</si>
  <si>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</si>
  <si>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SANTIAGO AMALIO PINALES PEÑA</t>
  </si>
  <si>
    <t>SUPERVISOR MANTENIMIENTO</t>
  </si>
  <si>
    <t>SANDY CALDERON</t>
  </si>
  <si>
    <t>VIGILANTE</t>
  </si>
  <si>
    <t>ALONDRA ERISMEL CASTILLO AYBAR</t>
  </si>
  <si>
    <t>SECCION DE ESTACION Y ADMINISTRACION PESQUERA- BANI</t>
  </si>
  <si>
    <t>JULIO CESAR TEJEDA SOTO</t>
  </si>
  <si>
    <t>ENCARGADO (A) DE ESTACION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</si>
  <si>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</si>
  <si>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</si>
  <si>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</si>
  <si>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</si>
  <si>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</si>
  <si>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</si>
  <si>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</si>
  <si>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</si>
  <si>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</si>
  <si>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</si>
  <si>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</si>
  <si>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</si>
  <si>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</si>
  <si>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</si>
  <si>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</si>
  <si>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</si>
  <si>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</si>
  <si>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</si>
  <si>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</si>
  <si>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</si>
  <si>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</si>
  <si>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</si>
  <si>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</si>
  <si>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SECCION DE ESTACION Y ADMINISTRACION PESQUERA- BARAHONA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</si>
  <si>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</si>
  <si>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</si>
  <si>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</si>
  <si>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</si>
  <si>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</si>
  <si>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</si>
  <si>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</si>
  <si>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</si>
  <si>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</si>
  <si>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</si>
  <si>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</si>
  <si>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</si>
  <si>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</si>
  <si>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</si>
  <si>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</si>
  <si>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</si>
  <si>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JEAN CARLO FERREIRA HERNANDEZ</t>
  </si>
  <si>
    <t>SECCION DE ESTACION Y ADMINISTRACION PESQUERA- HIGUEY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</si>
  <si>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</si>
  <si>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</si>
  <si>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</si>
  <si>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</si>
  <si>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</si>
  <si>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</si>
  <si>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SECCION DE ESTACION Y ADMINISTRACION PESQUERA- MARIA TRINIDAD SANCHEZ</t>
  </si>
  <si>
    <t>NATHANAEL CORNIEL ALMONTE</t>
  </si>
  <si>
    <t>OFFIL ANTONIO ESCOLASTICO ESPIRITUS</t>
  </si>
  <si>
    <t>SECCION DE ESTACION Y ADMINISTRACION PESQUERA- MICHES</t>
  </si>
  <si>
    <t>ANGEL ANTONIO LINAREZ HERRERA</t>
  </si>
  <si>
    <t>JUAN DE AZA</t>
  </si>
  <si>
    <t>RAMON ANTONIO SIMO</t>
  </si>
  <si>
    <t>YUDERKI LOPEZ SANTOS</t>
  </si>
  <si>
    <t>SECCION DE ESTACION Y ADMINISTRACION PESQUERA- MONTECRISTI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</si>
  <si>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</si>
  <si>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</si>
  <si>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</si>
  <si>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</si>
  <si>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</si>
  <si>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</si>
  <si>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</si>
  <si>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</si>
  <si>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</si>
  <si>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</si>
  <si>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</si>
  <si>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</si>
  <si>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</si>
  <si>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</si>
  <si>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</si>
  <si>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</si>
  <si>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SECCION DE ESTACION Y ADMINISTRACION PESQUERA- PUERTO PLATA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</si>
  <si>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</si>
  <si>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</si>
  <si>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</si>
  <si>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</si>
  <si>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</si>
  <si>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</si>
  <si>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SECCION DE ESTACION Y ADMINISTRACION PESQUERA- SAMANA</t>
  </si>
  <si>
    <t>TADEO DE AZA HERNANDEZ</t>
  </si>
  <si>
    <t>ANTONIO ESPINO GARCIA</t>
  </si>
  <si>
    <t>ALBERT ANDUJAR CALCAÑO</t>
  </si>
  <si>
    <t>IRIS MARIA DE LA ROSA ROSARIO</t>
  </si>
  <si>
    <t>SECCION DE ESTACION Y ADMINISTRACION PESQUERA- SAN PEDRO DE MACORIS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</si>
  <si>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</si>
  <si>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</si>
  <si>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</si>
  <si>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</si>
  <si>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</si>
  <si>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</si>
  <si>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SECCION DE ESTACION Y ADMINISTRACION PESQUERA- SANTIAGO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</si>
  <si>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</si>
  <si>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</si>
  <si>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</si>
  <si>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</si>
  <si>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</si>
  <si>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</si>
  <si>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</si>
  <si>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SECCION DE ESTACION Y ADMINISTRACION PESQUERA- SANTO DGO</t>
  </si>
  <si>
    <t>ANA CRISTINA FELIZ CASTILLO</t>
  </si>
  <si>
    <t>MANUEL VICENTE ARIAS LARA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</si>
  <si>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</si>
  <si>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</si>
  <si>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</si>
  <si>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</si>
  <si>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</si>
  <si>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</si>
  <si>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</si>
  <si>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</si>
  <si>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OFICIAL DE PESCA I</t>
  </si>
  <si>
    <t>SECC. DE INVESTIGACION, DESARROLLO E INNOVACION ACUICOLA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</si>
  <si>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</si>
  <si>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</si>
  <si>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</si>
  <si>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</si>
  <si>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</si>
  <si>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</si>
  <si>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</si>
  <si>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</si>
  <si>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</si>
  <si>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</si>
  <si>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</si>
  <si>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</si>
  <si>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</si>
  <si>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</si>
  <si>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</si>
  <si>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</si>
  <si>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AWILDA ROSARIO CONTRERA</t>
  </si>
  <si>
    <t>FERNANDO JOSIAS ALCANTARA VALENCIA</t>
  </si>
  <si>
    <t>ASHLEY MARJOREY PEÑA BALBUENA</t>
  </si>
  <si>
    <t>AUXILIAR</t>
  </si>
  <si>
    <t>TAILOR AURELIO AGRAMONTE SUAZO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</si>
  <si>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</si>
  <si>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</si>
  <si>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</si>
  <si>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</si>
  <si>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</si>
  <si>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</si>
  <si>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</si>
  <si>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</si>
  <si>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</si>
  <si>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KIRA ALEZANDRA DEL ROSARIO ORTIZ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</si>
  <si>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</si>
  <si>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</si>
  <si>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</si>
  <si>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</si>
  <si>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</si>
  <si>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</si>
  <si>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</si>
  <si>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VALENTIN CEVERINO</t>
  </si>
  <si>
    <t>ANDRES HIJO LOPEZ POLANCO</t>
  </si>
  <si>
    <t>EZEQUIEL SANTOS RODRIGUEZ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</si>
  <si>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</si>
  <si>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</si>
  <si>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</si>
  <si>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</si>
  <si>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</si>
  <si>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</si>
  <si>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</si>
  <si>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</si>
  <si>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</si>
  <si>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</si>
  <si>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</si>
  <si>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</si>
  <si>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</si>
  <si>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</si>
  <si>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</si>
  <si>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</si>
  <si>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CHARLYS NEY GONZALEZ CALDERON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</si>
  <si>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</si>
  <si>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</si>
  <si>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</si>
  <si>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</si>
  <si>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</si>
  <si>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</si>
  <si>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</si>
  <si>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</si>
  <si>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</si>
  <si>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</si>
  <si>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</si>
  <si>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</si>
  <si>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</si>
  <si>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</si>
  <si>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</si>
  <si>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</si>
  <si>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</si>
  <si>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</si>
  <si>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</si>
  <si>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</si>
  <si>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</si>
  <si>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</si>
  <si>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</si>
  <si>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</si>
  <si>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</si>
  <si>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</si>
  <si>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</si>
  <si>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YENIFER SUAREZ VASQUEZ</t>
  </si>
  <si>
    <t>LUISA MARIA FELIZ JIMENEZ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</si>
  <si>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</si>
  <si>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</si>
  <si>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</si>
  <si>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</si>
  <si>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</si>
  <si>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</si>
  <si>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</si>
  <si>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</si>
  <si>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</si>
  <si>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</si>
  <si>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</si>
  <si>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</si>
  <si>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</si>
  <si>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</si>
  <si>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JUAN CARLOS LOPEZ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</si>
  <si>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</si>
  <si>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</si>
  <si>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</si>
  <si>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</si>
  <si>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</si>
  <si>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</si>
  <si>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OFICIAL DE ACCESO A LA INFORM</t>
  </si>
  <si>
    <t>CONSEJO DOMINICANO DE PESCA Y ACUICULTURA</t>
  </si>
  <si>
    <t>MARIA DEL CARMEN VAZQUEZ CAMPILLO</t>
  </si>
  <si>
    <t>ASESOR (A)</t>
  </si>
  <si>
    <t>DORIS AURORA ALVAREZ MARTINEZ</t>
  </si>
  <si>
    <t>ENC. DE COMUNICACIONES</t>
  </si>
  <si>
    <t>DEPARTAMENTO DE COMUNICACIONES- CODOPESCA</t>
  </si>
  <si>
    <t>ALBERICH AYLWIN REYES JIMENEZ</t>
  </si>
  <si>
    <t>DISEÑADOR GRAFICO</t>
  </si>
  <si>
    <t>WENDOLYN MARIE FERMIN CORNIELLE</t>
  </si>
  <si>
    <t>TECNICO DE COMUNICACIONES</t>
  </si>
  <si>
    <t>ALFREDO ANIBAL DALMAU DISLA</t>
  </si>
  <si>
    <t>ANALISTA DE INVESTIGACION</t>
  </si>
  <si>
    <t>DEPARTAMENTO DE PESCA DE CAPTURA- CODOPESCA</t>
  </si>
  <si>
    <t>ROSANGEL MATOS ACOSTA</t>
  </si>
  <si>
    <t>ANALISTA COOPERACION INTERNAC</t>
  </si>
  <si>
    <t>DEPARTAMENTO DE PLANIFICACION Y DESARROLLO- CODOPESCA</t>
  </si>
  <si>
    <t>LAURA EMILIA FLORENTINO PORCELLA</t>
  </si>
  <si>
    <t>ENCARGADO DEPARTAMENTO PLANIF</t>
  </si>
  <si>
    <t>YERALDINE DULCINEA FELIZ GARCIA</t>
  </si>
  <si>
    <t>TECNICO DE RECURSOS HUMANOS</t>
  </si>
  <si>
    <t>DEPARTAMENTO DE RECURSOS HUMANOS- CODOPESCA</t>
  </si>
  <si>
    <t>ALBERTO ANTONIO GUZMAN DE LEON</t>
  </si>
  <si>
    <t>DEPARTAMENTO DE REGULACIONES PESQUERAS- CODOPESCA</t>
  </si>
  <si>
    <t>CRISTIAN SOLIS FLORES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</si>
  <si>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</si>
  <si>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</si>
  <si>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</si>
  <si>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</si>
  <si>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</si>
  <si>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YOEL ECHAVARRIA DE LA ROSA</t>
  </si>
  <si>
    <t>ANALISTA LEGAL</t>
  </si>
  <si>
    <t>DEPARTAMENTO JURIDICO- CODOPESCA</t>
  </si>
  <si>
    <t>LUISA MARIA GIL CABRERA</t>
  </si>
  <si>
    <t>PARALEGAL</t>
  </si>
  <si>
    <t>SONIA CUETO LANTIGUA</t>
  </si>
  <si>
    <t>ANALISTA DE SUPERVISION Y FIS</t>
  </si>
  <si>
    <t>DIRECCION ADMINISTRATIVA FINANCIERA- CODOPESCA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</si>
  <si>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</si>
  <si>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</si>
  <si>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</si>
  <si>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</si>
  <si>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</si>
  <si>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</si>
  <si>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ANALISTA FINANCIERA</t>
  </si>
  <si>
    <t>DIVISION ADMINISTRATIVA- CODOPESCA</t>
  </si>
  <si>
    <t>BERNARDO MOSQUEA</t>
  </si>
  <si>
    <t xml:space="preserve">ENCARGADO (A) ADMINISTRATIVO </t>
  </si>
  <si>
    <t>GISSELLE ROSARIO DIAZ</t>
  </si>
  <si>
    <t>ENCARGADO (A)  DESARROLLO INS</t>
  </si>
  <si>
    <t>DIVISION DE DESARROLLO INSTITUCIONAL Y CALIDAD EN LA GESTION- CODOPESCA</t>
  </si>
  <si>
    <t>MASSIEL ROBERKIS DIAZ CABRAL</t>
  </si>
  <si>
    <t>ANALISTA DE CALIDAD</t>
  </si>
  <si>
    <t>JUAN CARLOS STERLING ARACENA</t>
  </si>
  <si>
    <t>ANALISTA PROYECTOS</t>
  </si>
  <si>
    <t>DIVISION DE FORMULACION, MONITOREO Y EVALUACION DE PLANES, PROGRAMAS Y PROYECTOS-CODOPESCA</t>
  </si>
  <si>
    <t>JAIRO YUNNY SANCHEZ MATEO</t>
  </si>
  <si>
    <t>ENCARGADO DPTO. DE TECNOLOGIA</t>
  </si>
  <si>
    <t>DIVISION DE TECNOLOGIAS DE LA INFORMACION Y COMUNICACION- CODOPESCA</t>
  </si>
  <si>
    <t>JUANA SOSA ADAMES</t>
  </si>
  <si>
    <t>ANALISTA COMPRAS</t>
  </si>
  <si>
    <t>SECCION DE COMPRAS Y CONTRATACIONES- CODOPESCA</t>
  </si>
  <si>
    <t>KATHERINE SANCHEZ HACHE</t>
  </si>
  <si>
    <t>ENCARGADA CONTABILIDAD</t>
  </si>
  <si>
    <t>SECCION DE CONTABILIDAD- CODOPESCA</t>
  </si>
  <si>
    <t>CLARA YVELISSE CAYETANO BELEN</t>
  </si>
  <si>
    <t>CONTADORA</t>
  </si>
  <si>
    <t>TOMAS EDUARDO CARRASCO ACOSTA</t>
  </si>
  <si>
    <t>TECNICO CONTROL DE BIENES</t>
  </si>
  <si>
    <t>LEONEL FLORES CONTRERAS</t>
  </si>
  <si>
    <t>SECCION DE EDUCACION Y CAPACITACION PESQUERA Y ACUICOLA- CODOPESCA</t>
  </si>
  <si>
    <t>ANGELA MARIÑEZ CHACON</t>
  </si>
  <si>
    <t>YOHEL VELAZQUEZ PIMENTEL</t>
  </si>
  <si>
    <t>SECCION DE ESTACION Y ADMINISTRACION PESQUERA- PEDERNALES</t>
  </si>
  <si>
    <t>MELBA MARGARITA PEÑA GARCIA</t>
  </si>
  <si>
    <t>ENCARGADO PRESUPUESTO</t>
  </si>
  <si>
    <t>SECCION DE PRESUPUESTO- CODOPESCA</t>
  </si>
  <si>
    <t>YUBERKY GARCIA FERMIN</t>
  </si>
  <si>
    <t>TECNICO DE NOMINAS</t>
  </si>
  <si>
    <t>SECCION DE REGISTRO, CONTROL Y NOMINA- CODOPESCA</t>
  </si>
  <si>
    <t>ILEANA VERENICE ABAD FERNANDEZ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</si>
  <si>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</si>
  <si>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</si>
  <si>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</si>
  <si>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</si>
  <si>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</si>
  <si>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</si>
  <si>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</si>
  <si>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JOSE MANUEL TAPIA BONIFACIO</t>
  </si>
  <si>
    <t>TRAMITE DE PENSIÓN</t>
  </si>
  <si>
    <t>ALMA TERESA AQUINO MORILLO</t>
  </si>
  <si>
    <t>SECCIÓN DE ESTACIÓN Y ADMINISTRACIÓN PESQUERA- SANTIAGO</t>
  </si>
  <si>
    <t>HECTOR MANUEL LOPEZ PIMENTEL</t>
  </si>
  <si>
    <t>SALOMON ELIAS PEREZ</t>
  </si>
  <si>
    <t>MARCELINO GUZMAN DIPRE</t>
  </si>
  <si>
    <t>GUILLERMO ROBELIN MATOS SANCHEZ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</si>
  <si>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</si>
  <si>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</si>
  <si>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</si>
  <si>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</si>
  <si>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</si>
  <si>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</si>
  <si>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</si>
  <si>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</si>
  <si>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</si>
  <si>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</si>
  <si>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</si>
  <si>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</si>
  <si>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</si>
  <si>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</si>
  <si>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</si>
  <si>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</si>
  <si>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</si>
  <si>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</si>
  <si>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</si>
  <si>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</si>
  <si>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</si>
  <si>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>NÓMINA PERSONAL FIJO CORRESPONDIENTE AL MES DE FEBRERO 2023</t>
  </si>
  <si>
    <t>NÓMINA PERSONAL FIJO 2 CORRESPONDIENTE AL MES DE FEBRERO 2023</t>
  </si>
  <si>
    <t>NÓMINA PERSONAL TEMPORALES CORRESPONDIENTE AL MES DE FEBERO 2023</t>
  </si>
  <si>
    <t>NÓMINA PERSONAL DE VIGILANCIA CORRESPONDIENTE AL MES DE FEBRERO 2023</t>
  </si>
  <si>
    <t>NÓMINA PERSONAL TRAMITE EN PENSIÓN CORRESPONDIENTE AL MES DE FEBRERO 2023</t>
  </si>
  <si>
    <t xml:space="preserve">FIJO </t>
  </si>
  <si>
    <t xml:space="preserve"> DEPARTAMENTO DE EDUCACION, CAPACITACION Y EXTENSION PESQUERA Y ACUICOLA- CODOPESCA</t>
  </si>
  <si>
    <t>NÓMINA PERSONAL DE INTERINATO  CORRESPONDIENTE AL MES DE FEBRERO 2023</t>
  </si>
  <si>
    <t>Género</t>
  </si>
  <si>
    <t xml:space="preserve">YESICA JESULY MATOS </t>
  </si>
  <si>
    <t>LILIAM VERONICA CARRION GARCIA</t>
  </si>
  <si>
    <t>ANGEL MANUEL MATOS CASTILLO</t>
  </si>
  <si>
    <t xml:space="preserve">DIGNO VASQUEZ VALLEJO </t>
  </si>
  <si>
    <t>LYDEN JHOEL GONZALEZ JIMENEZ</t>
  </si>
  <si>
    <t>ARMANDO DE LA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</si>
</sst>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4" fillId="0" borderId="11" xfId="0" applyFont="1" applyBorder="1" applyAlignment="1">
      <alignment horizontal="right"/>
    </xf>
    <xf numFmtId="0" fontId="24" fillId="0" borderId="11" xfId="0" applyFont="1" applyBorder="1" applyAlignment="1">
      <alignment horizontal="center"/>
    </xf>
    <xf numFmtId="4" fontId="24" fillId="0" borderId="11" xfId="0" applyNumberFormat="1" applyFont="1" applyBorder="1"/>
    <xf numFmtId="4" fontId="24" fillId="0" borderId="11" xfId="0" applyNumberFormat="1" applyFont="1" applyBorder="1" applyAlignment="1">
      <alignment horizontal="right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3" fillId="0" borderId="11" xfId="0" applyFont="1" applyBorder="1"/>
    <xf numFmtId="17" fontId="23" fillId="0" borderId="11" xfId="0" applyNumberFormat="1" applyFont="1" applyBorder="1" applyAlignment="1">
      <alignment horizontal="center"/>
    </xf>
    <xf numFmtId="4" fontId="23" fillId="0" borderId="11" xfId="0" applyNumberFormat="1" applyFont="1" applyBorder="1"/>
    <xf numFmtId="4" fontId="23" fillId="0" borderId="11" xfId="0" applyNumberFormat="1" applyFont="1" applyBorder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dopescado-my.sharepoint.com/personal/ileana_abad_codopesca_gob_do/Documents/Escritorio/CUADRE%20NOMINA.XLS" TargetMode="External"/><Relationship Id="rId1" Type="http://schemas.openxmlformats.org/officeDocument/2006/relationships/externalLinkPath" Target="/personal/ileana_abad_codopesca_gob_do/Documents/Escritorio/CUADRE%20NOMI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E NOMIN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4:O179"/>
  <sheetViews>
    <sheetView tabSelected="1" topLeftCell="D142" zoomScale="160" zoomScaleNormal="160" workbookViewId="0">
      <selection activeCell="L170" sqref="L170"/>
    </sheetView>
  </sheetViews>
  <sheetFormatPr baseColWidth="10" defaultColWidth="11.42578125" defaultRowHeight="15" x14ac:dyDescent="0.25"/>
  <cols>
    <col min="1" max="1" width="24.5703125" customWidth="1"/>
    <col min="2" max="2" width="6.28515625" customWidth="1"/>
    <col min="3" max="3" width="20.28515625" customWidth="1"/>
    <col min="4" max="4" width="51" bestFit="1" customWidth="1"/>
    <col min="5" max="5" width="14.28515625" style="1" customWidth="1"/>
    <col min="6" max="6" width="10.7109375" customWidth="1"/>
    <col min="7" max="7" width="9.140625" customWidth="1"/>
    <col min="8" max="8" width="5.42578125" style="2" customWidth="1"/>
    <col min="9" max="9" width="9.140625" customWidth="1"/>
    <col min="10" max="10" width="8.140625" customWidth="1"/>
    <col min="11" max="11" width="8.7109375" bestFit="1" customWidth="1"/>
    <col min="12" max="12" width="8.28515625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4" spans="1:15" x14ac:dyDescent="0.25">
      <c r="A4" s="30" t="s">
        <v>480</v>
      </c>
      <c r="B4" s="26"/>
      <c r="C4" s="26"/>
      <c r="D4" s="26"/>
      <c r="E4" s="27"/>
      <c r="F4" s="26"/>
      <c r="G4" s="26"/>
      <c r="H4" s="31"/>
      <c r="I4" s="26"/>
      <c r="J4" s="26"/>
      <c r="K4" s="26"/>
      <c r="L4" s="26"/>
      <c r="M4" s="26"/>
      <c r="N4" s="26"/>
      <c r="O4" s="26"/>
    </row>
    <row r="5" spans="1:15" ht="21" customHeight="1" x14ac:dyDescent="0.25">
      <c r="A5" s="32" t="s">
        <v>0</v>
      </c>
      <c r="B5" s="32" t="s">
        <v>488</v>
      </c>
      <c r="C5" s="32" t="s">
        <v>2</v>
      </c>
      <c r="D5" s="32" t="s">
        <v>3</v>
      </c>
      <c r="E5" s="32" t="s">
        <v>4</v>
      </c>
      <c r="F5" s="32" t="s">
        <v>5</v>
      </c>
      <c r="G5" s="32" t="s">
        <v>6</v>
      </c>
      <c r="H5" s="32" t="s">
        <v>7</v>
      </c>
      <c r="I5" s="32" t="s">
        <v>8</v>
      </c>
      <c r="J5" s="32" t="s">
        <v>9</v>
      </c>
      <c r="K5" s="32" t="s">
        <v>10</v>
      </c>
      <c r="L5" s="32" t="s">
        <v>11</v>
      </c>
      <c r="M5" s="32" t="s">
        <v>12</v>
      </c>
      <c r="N5" s="32" t="s">
        <v>13</v>
      </c>
      <c r="O5" s="32" t="s">
        <v>14</v>
      </c>
    </row>
    <row r="6" spans="1:15" ht="11.25" customHeight="1" x14ac:dyDescent="0.25">
      <c r="A6" s="17" t="s">
        <v>15</v>
      </c>
      <c r="B6" s="18" t="s">
        <v>16</v>
      </c>
      <c r="C6" s="17" t="s">
        <v>17</v>
      </c>
      <c r="D6" s="17" t="s">
        <v>18</v>
      </c>
      <c r="E6" s="19" t="s">
        <v>19</v>
      </c>
      <c r="F6" s="20">
        <v>44044</v>
      </c>
      <c r="G6" s="21">
        <v>240000</v>
      </c>
      <c r="H6" s="22">
        <v>0</v>
      </c>
      <c r="I6" s="21">
        <v>240000</v>
      </c>
      <c r="J6" s="21">
        <v>6888</v>
      </c>
      <c r="K6" s="21">
        <v>45624.92</v>
      </c>
      <c r="L6" s="21">
        <v>4943.8</v>
      </c>
      <c r="M6" s="23">
        <v>25</v>
      </c>
      <c r="N6" s="21">
        <f>SUM(J6:M6)</f>
        <v>57481.72</v>
      </c>
      <c r="O6" s="21">
        <f>G6-N6</f>
        <v>182518.28</v>
      </c>
    </row>
    <row r="7" spans="1:15" ht="11.25" customHeight="1" x14ac:dyDescent="0.25">
      <c r="A7" s="17" t="s">
        <v>20</v>
      </c>
      <c r="B7" s="18" t="s">
        <v>16</v>
      </c>
      <c r="C7" s="17" t="s">
        <v>21</v>
      </c>
      <c r="D7" s="17" t="s">
        <v>22</v>
      </c>
      <c r="E7" s="19" t="s">
        <v>19</v>
      </c>
      <c r="F7" s="20">
        <v>44044</v>
      </c>
      <c r="G7" s="21">
        <v>120000</v>
      </c>
      <c r="H7" s="22">
        <v>0</v>
      </c>
      <c r="I7" s="21">
        <v>120000</v>
      </c>
      <c r="J7" s="21">
        <v>3444</v>
      </c>
      <c r="K7" s="21">
        <v>0</v>
      </c>
      <c r="L7" s="21">
        <v>3648</v>
      </c>
      <c r="M7" s="23">
        <v>25</v>
      </c>
      <c r="N7" s="21">
        <f t="shared" ref="N7:N69" si="0">SUM(J7:M7)</f>
        <v>7117</v>
      </c>
      <c r="O7" s="21">
        <f t="shared" ref="O7:O69" si="1">G7-N7</f>
        <v>112883</v>
      </c>
    </row>
    <row r="8" spans="1:15" ht="11.25" customHeight="1" x14ac:dyDescent="0.25">
      <c r="A8" s="17" t="s">
        <v>23</v>
      </c>
      <c r="B8" s="18" t="s">
        <v>16</v>
      </c>
      <c r="C8" s="17" t="s">
        <v>21</v>
      </c>
      <c r="D8" s="17" t="s">
        <v>22</v>
      </c>
      <c r="E8" s="19" t="s">
        <v>19</v>
      </c>
      <c r="F8" s="20">
        <v>44075</v>
      </c>
      <c r="G8" s="21">
        <v>120000</v>
      </c>
      <c r="H8" s="22">
        <v>0</v>
      </c>
      <c r="I8" s="21">
        <v>120000</v>
      </c>
      <c r="J8" s="21">
        <v>3444</v>
      </c>
      <c r="K8" s="21">
        <v>16809.87</v>
      </c>
      <c r="L8" s="21">
        <v>3648</v>
      </c>
      <c r="M8" s="23">
        <v>25</v>
      </c>
      <c r="N8" s="21">
        <f t="shared" si="0"/>
        <v>23926.87</v>
      </c>
      <c r="O8" s="21">
        <f t="shared" si="1"/>
        <v>96073.13</v>
      </c>
    </row>
    <row r="9" spans="1:15" ht="11.25" customHeight="1" x14ac:dyDescent="0.25">
      <c r="A9" s="17" t="s">
        <v>24</v>
      </c>
      <c r="B9" s="18" t="s">
        <v>16</v>
      </c>
      <c r="C9" s="17" t="s">
        <v>25</v>
      </c>
      <c r="D9" s="17" t="s">
        <v>18</v>
      </c>
      <c r="E9" s="19" t="s">
        <v>26</v>
      </c>
      <c r="F9" s="20">
        <v>44075</v>
      </c>
      <c r="G9" s="21">
        <v>110000</v>
      </c>
      <c r="H9" s="22">
        <v>0</v>
      </c>
      <c r="I9" s="21">
        <v>110000</v>
      </c>
      <c r="J9" s="21">
        <v>3157</v>
      </c>
      <c r="K9" s="21">
        <v>14457.62</v>
      </c>
      <c r="L9" s="21">
        <v>3344</v>
      </c>
      <c r="M9" s="23">
        <v>25</v>
      </c>
      <c r="N9" s="21">
        <f t="shared" si="0"/>
        <v>20983.620000000003</v>
      </c>
      <c r="O9" s="21">
        <f t="shared" si="1"/>
        <v>89016.38</v>
      </c>
    </row>
    <row r="10" spans="1:15" ht="11.25" customHeight="1" x14ac:dyDescent="0.25">
      <c r="A10" s="17" t="s">
        <v>27</v>
      </c>
      <c r="B10" s="18" t="s">
        <v>28</v>
      </c>
      <c r="C10" s="17" t="s">
        <v>25</v>
      </c>
      <c r="D10" s="17" t="s">
        <v>18</v>
      </c>
      <c r="E10" s="19" t="s">
        <v>26</v>
      </c>
      <c r="F10" s="20">
        <v>44044</v>
      </c>
      <c r="G10" s="21">
        <v>90000</v>
      </c>
      <c r="H10" s="22">
        <v>0</v>
      </c>
      <c r="I10" s="21">
        <v>90000</v>
      </c>
      <c r="J10" s="21">
        <v>2583</v>
      </c>
      <c r="K10" s="21">
        <v>9753.1200000000008</v>
      </c>
      <c r="L10" s="21">
        <v>2736</v>
      </c>
      <c r="M10" s="23">
        <v>25</v>
      </c>
      <c r="N10" s="21">
        <f t="shared" si="0"/>
        <v>15097.12</v>
      </c>
      <c r="O10" s="21">
        <f t="shared" si="1"/>
        <v>74902.880000000005</v>
      </c>
    </row>
    <row r="11" spans="1:15" ht="11.25" customHeight="1" x14ac:dyDescent="0.25">
      <c r="A11" s="17" t="s">
        <v>29</v>
      </c>
      <c r="B11" s="18" t="s">
        <v>16</v>
      </c>
      <c r="C11" s="17" t="s">
        <v>30</v>
      </c>
      <c r="D11" s="17" t="s">
        <v>22</v>
      </c>
      <c r="E11" s="19" t="s">
        <v>31</v>
      </c>
      <c r="F11" s="20">
        <v>44501</v>
      </c>
      <c r="G11" s="21">
        <v>30000</v>
      </c>
      <c r="H11" s="22">
        <v>0</v>
      </c>
      <c r="I11" s="21">
        <v>30000</v>
      </c>
      <c r="J11" s="21">
        <v>861</v>
      </c>
      <c r="K11" s="21">
        <v>0</v>
      </c>
      <c r="L11" s="21">
        <v>912</v>
      </c>
      <c r="M11" s="23">
        <v>25</v>
      </c>
      <c r="N11" s="21">
        <f t="shared" si="0"/>
        <v>1798</v>
      </c>
      <c r="O11" s="21">
        <f t="shared" si="1"/>
        <v>28202</v>
      </c>
    </row>
    <row r="12" spans="1:15" ht="11.25" customHeight="1" x14ac:dyDescent="0.25">
      <c r="A12" s="17" t="s">
        <v>32</v>
      </c>
      <c r="B12" s="18" t="s">
        <v>16</v>
      </c>
      <c r="C12" s="17" t="s">
        <v>30</v>
      </c>
      <c r="D12" s="17" t="s">
        <v>22</v>
      </c>
      <c r="E12" s="19" t="s">
        <v>31</v>
      </c>
      <c r="F12" s="20">
        <v>44531</v>
      </c>
      <c r="G12" s="21">
        <v>30000</v>
      </c>
      <c r="H12" s="22">
        <v>0</v>
      </c>
      <c r="I12" s="21">
        <v>30000</v>
      </c>
      <c r="J12" s="21">
        <v>861</v>
      </c>
      <c r="K12" s="21">
        <v>0</v>
      </c>
      <c r="L12" s="21">
        <v>912</v>
      </c>
      <c r="M12" s="23">
        <v>25</v>
      </c>
      <c r="N12" s="21">
        <f t="shared" si="0"/>
        <v>1798</v>
      </c>
      <c r="O12" s="21">
        <f t="shared" si="1"/>
        <v>28202</v>
      </c>
    </row>
    <row r="13" spans="1:15" ht="11.25" customHeight="1" x14ac:dyDescent="0.25">
      <c r="A13" s="17" t="s">
        <v>33</v>
      </c>
      <c r="B13" s="18" t="s">
        <v>28</v>
      </c>
      <c r="C13" s="17" t="s">
        <v>34</v>
      </c>
      <c r="D13" s="17" t="s">
        <v>22</v>
      </c>
      <c r="E13" s="19" t="s">
        <v>31</v>
      </c>
      <c r="F13" s="20">
        <v>44774</v>
      </c>
      <c r="G13" s="21">
        <v>30000</v>
      </c>
      <c r="H13" s="22">
        <v>0</v>
      </c>
      <c r="I13" s="21">
        <v>30000</v>
      </c>
      <c r="J13" s="21">
        <v>861</v>
      </c>
      <c r="K13" s="21">
        <v>0</v>
      </c>
      <c r="L13" s="21">
        <v>912</v>
      </c>
      <c r="M13" s="23">
        <v>25</v>
      </c>
      <c r="N13" s="21">
        <f t="shared" si="0"/>
        <v>1798</v>
      </c>
      <c r="O13" s="21">
        <f t="shared" si="1"/>
        <v>28202</v>
      </c>
    </row>
    <row r="14" spans="1:15" ht="11.25" customHeight="1" x14ac:dyDescent="0.25">
      <c r="A14" s="17" t="s">
        <v>35</v>
      </c>
      <c r="B14" s="18" t="s">
        <v>28</v>
      </c>
      <c r="C14" s="17" t="s">
        <v>36</v>
      </c>
      <c r="D14" s="17" t="s">
        <v>22</v>
      </c>
      <c r="E14" s="19" t="s">
        <v>26</v>
      </c>
      <c r="F14" s="20">
        <v>41334</v>
      </c>
      <c r="G14" s="21">
        <v>40000</v>
      </c>
      <c r="H14" s="22">
        <v>0</v>
      </c>
      <c r="I14" s="21">
        <v>40000</v>
      </c>
      <c r="J14" s="21">
        <v>1148</v>
      </c>
      <c r="K14" s="21">
        <v>0</v>
      </c>
      <c r="L14" s="21">
        <v>1216</v>
      </c>
      <c r="M14" s="23">
        <v>3279.9</v>
      </c>
      <c r="N14" s="21">
        <f t="shared" si="0"/>
        <v>5643.9</v>
      </c>
      <c r="O14" s="21">
        <f t="shared" si="1"/>
        <v>34356.1</v>
      </c>
    </row>
    <row r="15" spans="1:15" ht="11.25" customHeight="1" x14ac:dyDescent="0.25">
      <c r="A15" s="17" t="s">
        <v>37</v>
      </c>
      <c r="B15" s="18" t="s">
        <v>16</v>
      </c>
      <c r="C15" s="17" t="s">
        <v>38</v>
      </c>
      <c r="D15" s="17" t="s">
        <v>39</v>
      </c>
      <c r="E15" s="19" t="s">
        <v>31</v>
      </c>
      <c r="F15" s="20">
        <v>44044</v>
      </c>
      <c r="G15" s="21">
        <v>130000</v>
      </c>
      <c r="H15" s="22">
        <v>0</v>
      </c>
      <c r="I15" s="21">
        <v>130000</v>
      </c>
      <c r="J15" s="21">
        <v>3731</v>
      </c>
      <c r="K15" s="21">
        <v>19162.12</v>
      </c>
      <c r="L15" s="21">
        <v>3952</v>
      </c>
      <c r="M15" s="23">
        <v>25</v>
      </c>
      <c r="N15" s="21">
        <f t="shared" si="0"/>
        <v>26870.12</v>
      </c>
      <c r="O15" s="21">
        <f t="shared" si="1"/>
        <v>103129.88</v>
      </c>
    </row>
    <row r="16" spans="1:15" ht="11.25" customHeight="1" x14ac:dyDescent="0.25">
      <c r="A16" s="17" t="s">
        <v>40</v>
      </c>
      <c r="B16" s="18" t="s">
        <v>16</v>
      </c>
      <c r="C16" s="17" t="s">
        <v>30</v>
      </c>
      <c r="D16" s="17" t="s">
        <v>39</v>
      </c>
      <c r="E16" s="19" t="s">
        <v>31</v>
      </c>
      <c r="F16" s="20">
        <v>44075</v>
      </c>
      <c r="G16" s="21">
        <v>30000</v>
      </c>
      <c r="H16" s="22">
        <v>0</v>
      </c>
      <c r="I16" s="21">
        <v>30000</v>
      </c>
      <c r="J16" s="21">
        <v>861</v>
      </c>
      <c r="K16" s="21">
        <v>0</v>
      </c>
      <c r="L16" s="21">
        <v>912</v>
      </c>
      <c r="M16" s="23">
        <v>25</v>
      </c>
      <c r="N16" s="21">
        <f t="shared" si="0"/>
        <v>1798</v>
      </c>
      <c r="O16" s="21">
        <f t="shared" si="1"/>
        <v>28202</v>
      </c>
    </row>
    <row r="17" spans="1:15" ht="11.25" customHeight="1" x14ac:dyDescent="0.25">
      <c r="A17" s="17" t="s">
        <v>41</v>
      </c>
      <c r="B17" s="18" t="s">
        <v>28</v>
      </c>
      <c r="C17" s="17" t="s">
        <v>30</v>
      </c>
      <c r="D17" s="17" t="s">
        <v>39</v>
      </c>
      <c r="E17" s="19" t="s">
        <v>31</v>
      </c>
      <c r="F17" s="20">
        <v>44166</v>
      </c>
      <c r="G17" s="21">
        <v>30000</v>
      </c>
      <c r="H17" s="22">
        <v>0</v>
      </c>
      <c r="I17" s="21">
        <v>30000</v>
      </c>
      <c r="J17" s="21">
        <v>861</v>
      </c>
      <c r="K17" s="21">
        <v>0</v>
      </c>
      <c r="L17" s="21">
        <v>912</v>
      </c>
      <c r="M17" s="23">
        <v>25</v>
      </c>
      <c r="N17" s="21">
        <f t="shared" si="0"/>
        <v>1798</v>
      </c>
      <c r="O17" s="21">
        <f t="shared" si="1"/>
        <v>28202</v>
      </c>
    </row>
    <row r="18" spans="1:15" ht="11.25" customHeight="1" x14ac:dyDescent="0.25">
      <c r="A18" s="17" t="s">
        <v>42</v>
      </c>
      <c r="B18" s="18" t="s">
        <v>16</v>
      </c>
      <c r="C18" s="17" t="s">
        <v>30</v>
      </c>
      <c r="D18" s="17" t="s">
        <v>39</v>
      </c>
      <c r="E18" s="19" t="s">
        <v>31</v>
      </c>
      <c r="F18" s="20">
        <v>44531</v>
      </c>
      <c r="G18" s="21">
        <v>30000</v>
      </c>
      <c r="H18" s="22">
        <v>0</v>
      </c>
      <c r="I18" s="21">
        <v>30000</v>
      </c>
      <c r="J18" s="21">
        <v>861</v>
      </c>
      <c r="K18" s="21">
        <v>0</v>
      </c>
      <c r="L18" s="21">
        <v>912</v>
      </c>
      <c r="M18" s="23">
        <v>25</v>
      </c>
      <c r="N18" s="21">
        <f t="shared" si="0"/>
        <v>1798</v>
      </c>
      <c r="O18" s="21">
        <f t="shared" si="1"/>
        <v>28202</v>
      </c>
    </row>
    <row r="19" spans="1:15" ht="11.25" customHeight="1" x14ac:dyDescent="0.25">
      <c r="A19" s="17" t="s">
        <v>43</v>
      </c>
      <c r="B19" s="18" t="s">
        <v>28</v>
      </c>
      <c r="C19" s="17" t="s">
        <v>44</v>
      </c>
      <c r="D19" s="17" t="s">
        <v>45</v>
      </c>
      <c r="E19" s="19" t="s">
        <v>46</v>
      </c>
      <c r="F19" s="20">
        <v>39448</v>
      </c>
      <c r="G19" s="21">
        <v>35000</v>
      </c>
      <c r="H19" s="22">
        <v>0</v>
      </c>
      <c r="I19" s="21">
        <v>35000</v>
      </c>
      <c r="J19" s="21">
        <v>1004.5</v>
      </c>
      <c r="K19" s="21">
        <v>0</v>
      </c>
      <c r="L19" s="21">
        <v>1064</v>
      </c>
      <c r="M19" s="23">
        <v>225</v>
      </c>
      <c r="N19" s="21">
        <f t="shared" si="0"/>
        <v>2293.5</v>
      </c>
      <c r="O19" s="21">
        <f t="shared" si="1"/>
        <v>32706.5</v>
      </c>
    </row>
    <row r="20" spans="1:15" ht="11.25" customHeight="1" x14ac:dyDescent="0.25">
      <c r="A20" s="17" t="s">
        <v>47</v>
      </c>
      <c r="B20" s="18" t="s">
        <v>16</v>
      </c>
      <c r="C20" s="17" t="s">
        <v>48</v>
      </c>
      <c r="D20" s="17" t="s">
        <v>49</v>
      </c>
      <c r="E20" s="19" t="s">
        <v>31</v>
      </c>
      <c r="F20" s="20">
        <v>44075</v>
      </c>
      <c r="G20" s="21">
        <v>110000</v>
      </c>
      <c r="H20" s="22">
        <v>0</v>
      </c>
      <c r="I20" s="21">
        <v>110000</v>
      </c>
      <c r="J20" s="21">
        <v>3157</v>
      </c>
      <c r="K20" s="21">
        <v>14457.62</v>
      </c>
      <c r="L20" s="21">
        <v>3344</v>
      </c>
      <c r="M20" s="23">
        <v>25</v>
      </c>
      <c r="N20" s="21">
        <f t="shared" si="0"/>
        <v>20983.620000000003</v>
      </c>
      <c r="O20" s="21">
        <f t="shared" si="1"/>
        <v>89016.38</v>
      </c>
    </row>
    <row r="21" spans="1:15" ht="11.25" customHeight="1" x14ac:dyDescent="0.25">
      <c r="A21" s="17" t="s">
        <v>50</v>
      </c>
      <c r="B21" s="18" t="s">
        <v>16</v>
      </c>
      <c r="C21" s="17" t="s">
        <v>51</v>
      </c>
      <c r="D21" s="17" t="s">
        <v>52</v>
      </c>
      <c r="E21" s="19" t="s">
        <v>31</v>
      </c>
      <c r="F21" s="20">
        <v>44075</v>
      </c>
      <c r="G21" s="21">
        <v>35000</v>
      </c>
      <c r="H21" s="22">
        <v>0</v>
      </c>
      <c r="I21" s="21">
        <v>35000</v>
      </c>
      <c r="J21" s="21">
        <v>1004.5</v>
      </c>
      <c r="K21" s="21">
        <v>0</v>
      </c>
      <c r="L21" s="21">
        <v>1064</v>
      </c>
      <c r="M21" s="23">
        <v>25</v>
      </c>
      <c r="N21" s="21">
        <f t="shared" si="0"/>
        <v>2093.5</v>
      </c>
      <c r="O21" s="21">
        <f t="shared" si="1"/>
        <v>32906.5</v>
      </c>
    </row>
    <row r="22" spans="1:15" ht="11.25" customHeight="1" x14ac:dyDescent="0.25">
      <c r="A22" s="17" t="s">
        <v>53</v>
      </c>
      <c r="B22" s="18" t="s">
        <v>28</v>
      </c>
      <c r="C22" s="17" t="s">
        <v>54</v>
      </c>
      <c r="D22" s="17" t="s">
        <v>52</v>
      </c>
      <c r="E22" s="19" t="s">
        <v>31</v>
      </c>
      <c r="F22" s="20">
        <v>44105</v>
      </c>
      <c r="G22" s="21">
        <v>45000</v>
      </c>
      <c r="H22" s="22">
        <v>0</v>
      </c>
      <c r="I22" s="21">
        <v>45000</v>
      </c>
      <c r="J22" s="21">
        <v>1291.5</v>
      </c>
      <c r="K22" s="21">
        <v>1148.33</v>
      </c>
      <c r="L22" s="21">
        <v>1368</v>
      </c>
      <c r="M22" s="23">
        <v>25</v>
      </c>
      <c r="N22" s="21">
        <f t="shared" si="0"/>
        <v>3832.83</v>
      </c>
      <c r="O22" s="21">
        <f t="shared" si="1"/>
        <v>41167.17</v>
      </c>
    </row>
    <row r="23" spans="1:15" ht="11.25" customHeight="1" x14ac:dyDescent="0.25">
      <c r="A23" s="17" t="s">
        <v>55</v>
      </c>
      <c r="B23" s="18" t="s">
        <v>28</v>
      </c>
      <c r="C23" s="17" t="s">
        <v>56</v>
      </c>
      <c r="D23" s="17" t="s">
        <v>52</v>
      </c>
      <c r="E23" s="19" t="s">
        <v>31</v>
      </c>
      <c r="F23" s="20">
        <v>44044</v>
      </c>
      <c r="G23" s="21">
        <v>31000</v>
      </c>
      <c r="H23" s="22">
        <v>0</v>
      </c>
      <c r="I23" s="21">
        <v>31000</v>
      </c>
      <c r="J23" s="21">
        <v>889.7</v>
      </c>
      <c r="K23" s="21">
        <v>0</v>
      </c>
      <c r="L23" s="21">
        <v>942.4</v>
      </c>
      <c r="M23" s="23">
        <v>25</v>
      </c>
      <c r="N23" s="21">
        <f t="shared" si="0"/>
        <v>1857.1</v>
      </c>
      <c r="O23" s="21">
        <f t="shared" si="1"/>
        <v>29142.9</v>
      </c>
    </row>
    <row r="24" spans="1:15" ht="11.25" customHeight="1" x14ac:dyDescent="0.25">
      <c r="A24" s="17" t="s">
        <v>57</v>
      </c>
      <c r="B24" s="18" t="s">
        <v>28</v>
      </c>
      <c r="C24" s="17" t="s">
        <v>58</v>
      </c>
      <c r="D24" s="17" t="s">
        <v>59</v>
      </c>
      <c r="E24" s="19" t="s">
        <v>31</v>
      </c>
      <c r="F24" s="20">
        <v>44075</v>
      </c>
      <c r="G24" s="21">
        <v>110000</v>
      </c>
      <c r="H24" s="22">
        <v>0</v>
      </c>
      <c r="I24" s="21">
        <v>110000</v>
      </c>
      <c r="J24" s="21">
        <v>3157</v>
      </c>
      <c r="K24" s="21">
        <v>8270.16</v>
      </c>
      <c r="L24" s="21">
        <v>3344</v>
      </c>
      <c r="M24" s="23">
        <v>25</v>
      </c>
      <c r="N24" s="21">
        <f t="shared" si="0"/>
        <v>14796.16</v>
      </c>
      <c r="O24" s="21">
        <f t="shared" si="1"/>
        <v>95203.839999999997</v>
      </c>
    </row>
    <row r="25" spans="1:15" ht="11.25" customHeight="1" x14ac:dyDescent="0.25">
      <c r="A25" s="17" t="s">
        <v>60</v>
      </c>
      <c r="B25" s="18" t="s">
        <v>28</v>
      </c>
      <c r="C25" s="17" t="s">
        <v>61</v>
      </c>
      <c r="D25" s="17" t="s">
        <v>59</v>
      </c>
      <c r="E25" s="19" t="s">
        <v>31</v>
      </c>
      <c r="F25" s="20">
        <v>44075</v>
      </c>
      <c r="G25" s="21">
        <v>55000</v>
      </c>
      <c r="H25" s="22">
        <v>0</v>
      </c>
      <c r="I25" s="21">
        <v>55000</v>
      </c>
      <c r="J25" s="21">
        <v>1578.5</v>
      </c>
      <c r="K25" s="21">
        <v>2559.6799999999998</v>
      </c>
      <c r="L25" s="21">
        <v>1672</v>
      </c>
      <c r="M25" s="23">
        <v>125</v>
      </c>
      <c r="N25" s="21">
        <f t="shared" si="0"/>
        <v>5935.18</v>
      </c>
      <c r="O25" s="21">
        <f t="shared" si="1"/>
        <v>49064.82</v>
      </c>
    </row>
    <row r="26" spans="1:15" ht="11.25" customHeight="1" x14ac:dyDescent="0.25">
      <c r="A26" s="17" t="s">
        <v>62</v>
      </c>
      <c r="B26" s="18" t="s">
        <v>28</v>
      </c>
      <c r="C26" s="17" t="s">
        <v>61</v>
      </c>
      <c r="D26" s="17" t="s">
        <v>59</v>
      </c>
      <c r="E26" s="19" t="s">
        <v>31</v>
      </c>
      <c r="F26" s="20">
        <v>44044</v>
      </c>
      <c r="G26" s="21">
        <v>55000</v>
      </c>
      <c r="H26" s="22">
        <v>0</v>
      </c>
      <c r="I26" s="21">
        <v>55000</v>
      </c>
      <c r="J26" s="21">
        <v>1578.5</v>
      </c>
      <c r="K26" s="21">
        <v>2559.6799999999998</v>
      </c>
      <c r="L26" s="21">
        <v>1672</v>
      </c>
      <c r="M26" s="23">
        <v>25</v>
      </c>
      <c r="N26" s="21">
        <f t="shared" si="0"/>
        <v>5835.18</v>
      </c>
      <c r="O26" s="21">
        <f t="shared" si="1"/>
        <v>49164.82</v>
      </c>
    </row>
    <row r="27" spans="1:15" ht="11.25" customHeight="1" x14ac:dyDescent="0.25">
      <c r="A27" s="17" t="s">
        <v>63</v>
      </c>
      <c r="B27" s="18" t="s">
        <v>28</v>
      </c>
      <c r="C27" s="17" t="s">
        <v>30</v>
      </c>
      <c r="D27" s="17" t="s">
        <v>59</v>
      </c>
      <c r="E27" s="19" t="s">
        <v>31</v>
      </c>
      <c r="F27" s="20">
        <v>40940</v>
      </c>
      <c r="G27" s="21">
        <v>30000</v>
      </c>
      <c r="H27" s="22">
        <v>0</v>
      </c>
      <c r="I27" s="21">
        <v>30000</v>
      </c>
      <c r="J27" s="21">
        <v>861</v>
      </c>
      <c r="K27" s="21">
        <v>0</v>
      </c>
      <c r="L27" s="21">
        <v>912</v>
      </c>
      <c r="M27" s="23">
        <v>5016.33</v>
      </c>
      <c r="N27" s="21">
        <f t="shared" si="0"/>
        <v>6789.33</v>
      </c>
      <c r="O27" s="21">
        <f t="shared" si="1"/>
        <v>23210.67</v>
      </c>
    </row>
    <row r="28" spans="1:15" ht="11.25" customHeight="1" x14ac:dyDescent="0.25">
      <c r="A28" s="17" t="s">
        <v>64</v>
      </c>
      <c r="B28" s="18" t="s">
        <v>16</v>
      </c>
      <c r="C28" s="17" t="s">
        <v>30</v>
      </c>
      <c r="D28" s="17" t="s">
        <v>59</v>
      </c>
      <c r="E28" s="19" t="s">
        <v>31</v>
      </c>
      <c r="F28" s="20">
        <v>44743</v>
      </c>
      <c r="G28" s="21">
        <v>22000</v>
      </c>
      <c r="H28" s="22">
        <v>0</v>
      </c>
      <c r="I28" s="21">
        <v>22000</v>
      </c>
      <c r="J28" s="21">
        <v>631.4</v>
      </c>
      <c r="K28" s="21">
        <v>0</v>
      </c>
      <c r="L28" s="21">
        <v>668.8</v>
      </c>
      <c r="M28" s="23">
        <v>25</v>
      </c>
      <c r="N28" s="21">
        <f t="shared" si="0"/>
        <v>1325.1999999999998</v>
      </c>
      <c r="O28" s="21">
        <f t="shared" si="1"/>
        <v>20674.8</v>
      </c>
    </row>
    <row r="29" spans="1:15" ht="11.25" customHeight="1" x14ac:dyDescent="0.25">
      <c r="A29" s="17" t="s">
        <v>65</v>
      </c>
      <c r="B29" s="18" t="s">
        <v>28</v>
      </c>
      <c r="C29" s="17" t="s">
        <v>66</v>
      </c>
      <c r="D29" s="17" t="s">
        <v>67</v>
      </c>
      <c r="E29" s="19" t="s">
        <v>46</v>
      </c>
      <c r="F29" s="20">
        <v>44713</v>
      </c>
      <c r="G29" s="21">
        <v>90000</v>
      </c>
      <c r="H29" s="22">
        <v>0</v>
      </c>
      <c r="I29" s="21">
        <v>90000</v>
      </c>
      <c r="J29" s="21">
        <v>2583</v>
      </c>
      <c r="K29" s="21">
        <v>9753.1200000000008</v>
      </c>
      <c r="L29" s="21">
        <v>2736</v>
      </c>
      <c r="M29" s="23">
        <v>25</v>
      </c>
      <c r="N29" s="21">
        <f t="shared" si="0"/>
        <v>15097.12</v>
      </c>
      <c r="O29" s="21">
        <f t="shared" si="1"/>
        <v>74902.880000000005</v>
      </c>
    </row>
    <row r="30" spans="1:15" ht="11.25" customHeight="1" x14ac:dyDescent="0.25">
      <c r="A30" s="17" t="s">
        <v>68</v>
      </c>
      <c r="B30" s="18" t="s">
        <v>28</v>
      </c>
      <c r="C30" s="17" t="s">
        <v>34</v>
      </c>
      <c r="D30" s="17" t="s">
        <v>67</v>
      </c>
      <c r="E30" s="19" t="s">
        <v>46</v>
      </c>
      <c r="F30" s="20">
        <v>39448</v>
      </c>
      <c r="G30" s="21">
        <v>26250</v>
      </c>
      <c r="H30" s="22">
        <v>0</v>
      </c>
      <c r="I30" s="21">
        <v>26250</v>
      </c>
      <c r="J30" s="21">
        <v>753.38</v>
      </c>
      <c r="K30" s="21">
        <v>0</v>
      </c>
      <c r="L30" s="21">
        <v>798</v>
      </c>
      <c r="M30" s="23">
        <v>1702.45</v>
      </c>
      <c r="N30" s="21">
        <f t="shared" si="0"/>
        <v>3253.83</v>
      </c>
      <c r="O30" s="21">
        <f t="shared" si="1"/>
        <v>22996.17</v>
      </c>
    </row>
    <row r="31" spans="1:15" ht="11.25" customHeight="1" x14ac:dyDescent="0.25">
      <c r="A31" s="17" t="s">
        <v>69</v>
      </c>
      <c r="B31" s="18" t="s">
        <v>16</v>
      </c>
      <c r="C31" s="17" t="s">
        <v>70</v>
      </c>
      <c r="D31" s="17" t="s">
        <v>67</v>
      </c>
      <c r="E31" s="19" t="s">
        <v>46</v>
      </c>
      <c r="F31" s="20">
        <v>39448</v>
      </c>
      <c r="G31" s="21">
        <v>40000</v>
      </c>
      <c r="H31" s="22">
        <v>0</v>
      </c>
      <c r="I31" s="21">
        <v>40000</v>
      </c>
      <c r="J31" s="21">
        <v>1148</v>
      </c>
      <c r="K31" s="21">
        <v>442.65</v>
      </c>
      <c r="L31" s="21">
        <v>1216</v>
      </c>
      <c r="M31" s="23">
        <v>3725</v>
      </c>
      <c r="N31" s="21">
        <f t="shared" si="0"/>
        <v>6531.65</v>
      </c>
      <c r="O31" s="21">
        <f t="shared" si="1"/>
        <v>33468.35</v>
      </c>
    </row>
    <row r="32" spans="1:15" ht="11.25" customHeight="1" x14ac:dyDescent="0.25">
      <c r="A32" s="17" t="s">
        <v>71</v>
      </c>
      <c r="B32" s="18" t="s">
        <v>16</v>
      </c>
      <c r="C32" s="17" t="s">
        <v>70</v>
      </c>
      <c r="D32" s="17" t="s">
        <v>67</v>
      </c>
      <c r="E32" s="19" t="s">
        <v>31</v>
      </c>
      <c r="F32" s="20">
        <v>40269</v>
      </c>
      <c r="G32" s="21">
        <v>40000</v>
      </c>
      <c r="H32" s="22">
        <v>0</v>
      </c>
      <c r="I32" s="21">
        <v>40000</v>
      </c>
      <c r="J32" s="21">
        <v>1148</v>
      </c>
      <c r="K32" s="21">
        <v>442.65</v>
      </c>
      <c r="L32" s="21">
        <v>1216</v>
      </c>
      <c r="M32" s="23">
        <v>5332.06</v>
      </c>
      <c r="N32" s="21">
        <f t="shared" si="0"/>
        <v>8138.7100000000009</v>
      </c>
      <c r="O32" s="21">
        <f t="shared" si="1"/>
        <v>31861.29</v>
      </c>
    </row>
    <row r="33" spans="1:15" ht="11.25" customHeight="1" x14ac:dyDescent="0.25">
      <c r="A33" s="17" t="s">
        <v>72</v>
      </c>
      <c r="B33" s="18" t="s">
        <v>16</v>
      </c>
      <c r="C33" s="17" t="s">
        <v>70</v>
      </c>
      <c r="D33" s="17" t="s">
        <v>67</v>
      </c>
      <c r="E33" s="19" t="s">
        <v>46</v>
      </c>
      <c r="F33" s="20">
        <v>39448</v>
      </c>
      <c r="G33" s="21">
        <v>40000</v>
      </c>
      <c r="H33" s="22">
        <v>0</v>
      </c>
      <c r="I33" s="21">
        <v>40000</v>
      </c>
      <c r="J33" s="21">
        <v>1148</v>
      </c>
      <c r="K33" s="21">
        <v>442.65</v>
      </c>
      <c r="L33" s="21">
        <v>1216</v>
      </c>
      <c r="M33" s="23">
        <v>2125</v>
      </c>
      <c r="N33" s="21">
        <f t="shared" si="0"/>
        <v>4931.6499999999996</v>
      </c>
      <c r="O33" s="21">
        <f t="shared" si="1"/>
        <v>35068.35</v>
      </c>
    </row>
    <row r="34" spans="1:15" ht="11.25" customHeight="1" x14ac:dyDescent="0.25">
      <c r="A34" s="17" t="s">
        <v>73</v>
      </c>
      <c r="B34" s="18" t="s">
        <v>16</v>
      </c>
      <c r="C34" s="17" t="s">
        <v>74</v>
      </c>
      <c r="D34" s="17" t="s">
        <v>75</v>
      </c>
      <c r="E34" s="19" t="s">
        <v>46</v>
      </c>
      <c r="F34" s="20">
        <v>40026</v>
      </c>
      <c r="G34" s="21">
        <v>35000</v>
      </c>
      <c r="H34" s="22">
        <v>0</v>
      </c>
      <c r="I34" s="21">
        <v>35000</v>
      </c>
      <c r="J34" s="21">
        <v>1004.5</v>
      </c>
      <c r="K34" s="21">
        <v>0</v>
      </c>
      <c r="L34" s="21">
        <v>1064</v>
      </c>
      <c r="M34" s="23">
        <v>475</v>
      </c>
      <c r="N34" s="21">
        <f t="shared" si="0"/>
        <v>2543.5</v>
      </c>
      <c r="O34" s="21">
        <f t="shared" si="1"/>
        <v>32456.5</v>
      </c>
    </row>
    <row r="35" spans="1:15" ht="11.25" customHeight="1" x14ac:dyDescent="0.25">
      <c r="A35" s="17" t="s">
        <v>76</v>
      </c>
      <c r="B35" s="18" t="s">
        <v>28</v>
      </c>
      <c r="C35" s="17" t="s">
        <v>34</v>
      </c>
      <c r="D35" s="17" t="s">
        <v>75</v>
      </c>
      <c r="E35" s="19" t="s">
        <v>46</v>
      </c>
      <c r="F35" s="20">
        <v>39448</v>
      </c>
      <c r="G35" s="21">
        <v>26250</v>
      </c>
      <c r="H35" s="22">
        <v>0</v>
      </c>
      <c r="I35" s="21">
        <v>26250</v>
      </c>
      <c r="J35" s="21">
        <v>753.38</v>
      </c>
      <c r="K35" s="21">
        <v>0</v>
      </c>
      <c r="L35" s="21">
        <v>798</v>
      </c>
      <c r="M35" s="23">
        <v>1842.45</v>
      </c>
      <c r="N35" s="21">
        <f t="shared" si="0"/>
        <v>3393.83</v>
      </c>
      <c r="O35" s="21">
        <f t="shared" si="1"/>
        <v>22856.17</v>
      </c>
    </row>
    <row r="36" spans="1:15" ht="11.25" customHeight="1" x14ac:dyDescent="0.25">
      <c r="A36" s="17" t="s">
        <v>77</v>
      </c>
      <c r="B36" s="18" t="s">
        <v>28</v>
      </c>
      <c r="C36" s="17" t="s">
        <v>34</v>
      </c>
      <c r="D36" s="17" t="s">
        <v>75</v>
      </c>
      <c r="E36" s="19" t="s">
        <v>46</v>
      </c>
      <c r="F36" s="20">
        <v>39448</v>
      </c>
      <c r="G36" s="21">
        <v>21000</v>
      </c>
      <c r="H36" s="22">
        <v>0</v>
      </c>
      <c r="I36" s="21">
        <v>21000</v>
      </c>
      <c r="J36" s="21">
        <v>602.70000000000005</v>
      </c>
      <c r="K36" s="21">
        <v>0</v>
      </c>
      <c r="L36" s="21">
        <v>638.4</v>
      </c>
      <c r="M36" s="23">
        <v>1702.45</v>
      </c>
      <c r="N36" s="21">
        <f t="shared" si="0"/>
        <v>2943.55</v>
      </c>
      <c r="O36" s="21">
        <f t="shared" si="1"/>
        <v>18056.45</v>
      </c>
    </row>
    <row r="37" spans="1:15" ht="11.25" customHeight="1" x14ac:dyDescent="0.25">
      <c r="A37" s="17" t="s">
        <v>78</v>
      </c>
      <c r="B37" s="18" t="s">
        <v>28</v>
      </c>
      <c r="C37" s="17" t="s">
        <v>79</v>
      </c>
      <c r="D37" s="17" t="s">
        <v>75</v>
      </c>
      <c r="E37" s="19" t="s">
        <v>31</v>
      </c>
      <c r="F37" s="20">
        <v>43497</v>
      </c>
      <c r="G37" s="21">
        <v>40000</v>
      </c>
      <c r="H37" s="22">
        <v>0</v>
      </c>
      <c r="I37" s="21">
        <v>40000</v>
      </c>
      <c r="J37" s="21">
        <v>1148</v>
      </c>
      <c r="K37" s="21">
        <v>442.65</v>
      </c>
      <c r="L37" s="21">
        <v>1216</v>
      </c>
      <c r="M37" s="23">
        <v>125</v>
      </c>
      <c r="N37" s="21">
        <f t="shared" si="0"/>
        <v>2931.65</v>
      </c>
      <c r="O37" s="21">
        <f t="shared" si="1"/>
        <v>37068.35</v>
      </c>
    </row>
    <row r="38" spans="1:15" ht="11.25" customHeight="1" x14ac:dyDescent="0.25">
      <c r="A38" s="17" t="s">
        <v>80</v>
      </c>
      <c r="B38" s="18" t="s">
        <v>28</v>
      </c>
      <c r="C38" s="17" t="s">
        <v>70</v>
      </c>
      <c r="D38" s="17" t="s">
        <v>75</v>
      </c>
      <c r="E38" s="19" t="s">
        <v>46</v>
      </c>
      <c r="F38" s="20">
        <v>39448</v>
      </c>
      <c r="G38" s="21">
        <v>40000</v>
      </c>
      <c r="H38" s="22">
        <v>0</v>
      </c>
      <c r="I38" s="21">
        <v>40000</v>
      </c>
      <c r="J38" s="21">
        <v>1148</v>
      </c>
      <c r="K38" s="21">
        <v>0</v>
      </c>
      <c r="L38" s="21">
        <v>1216</v>
      </c>
      <c r="M38" s="23">
        <v>4649.8999999999996</v>
      </c>
      <c r="N38" s="21">
        <f t="shared" si="0"/>
        <v>7013.9</v>
      </c>
      <c r="O38" s="21">
        <f t="shared" si="1"/>
        <v>32986.1</v>
      </c>
    </row>
    <row r="39" spans="1:15" ht="11.25" customHeight="1" x14ac:dyDescent="0.25">
      <c r="A39" s="17" t="s">
        <v>81</v>
      </c>
      <c r="B39" s="18" t="s">
        <v>28</v>
      </c>
      <c r="C39" s="17" t="s">
        <v>70</v>
      </c>
      <c r="D39" s="17" t="s">
        <v>75</v>
      </c>
      <c r="E39" s="19" t="s">
        <v>31</v>
      </c>
      <c r="F39" s="20">
        <v>42979</v>
      </c>
      <c r="G39" s="21">
        <v>40000</v>
      </c>
      <c r="H39" s="22">
        <v>0</v>
      </c>
      <c r="I39" s="21">
        <v>40000</v>
      </c>
      <c r="J39" s="21">
        <v>1148</v>
      </c>
      <c r="K39" s="21">
        <v>442.65</v>
      </c>
      <c r="L39" s="21">
        <v>1216</v>
      </c>
      <c r="M39" s="23">
        <v>1845</v>
      </c>
      <c r="N39" s="21">
        <f t="shared" si="0"/>
        <v>4651.6499999999996</v>
      </c>
      <c r="O39" s="21">
        <f t="shared" si="1"/>
        <v>35348.35</v>
      </c>
    </row>
    <row r="40" spans="1:15" ht="11.25" customHeight="1" x14ac:dyDescent="0.25">
      <c r="A40" s="17" t="s">
        <v>82</v>
      </c>
      <c r="B40" s="18" t="s">
        <v>16</v>
      </c>
      <c r="C40" s="17" t="s">
        <v>70</v>
      </c>
      <c r="D40" s="17" t="s">
        <v>83</v>
      </c>
      <c r="E40" s="19" t="s">
        <v>46</v>
      </c>
      <c r="F40" s="20">
        <v>39479</v>
      </c>
      <c r="G40" s="21">
        <v>40000</v>
      </c>
      <c r="H40" s="22">
        <v>0</v>
      </c>
      <c r="I40" s="21">
        <v>40000</v>
      </c>
      <c r="J40" s="21">
        <v>1148</v>
      </c>
      <c r="K40" s="21">
        <v>206.03</v>
      </c>
      <c r="L40" s="21">
        <v>1216</v>
      </c>
      <c r="M40" s="23">
        <v>2102.4499999999998</v>
      </c>
      <c r="N40" s="21">
        <f t="shared" si="0"/>
        <v>4672.4799999999996</v>
      </c>
      <c r="O40" s="21">
        <f t="shared" si="1"/>
        <v>35327.520000000004</v>
      </c>
    </row>
    <row r="41" spans="1:15" ht="11.25" customHeight="1" x14ac:dyDescent="0.25">
      <c r="A41" s="17" t="s">
        <v>84</v>
      </c>
      <c r="B41" s="18" t="s">
        <v>16</v>
      </c>
      <c r="C41" s="17" t="s">
        <v>70</v>
      </c>
      <c r="D41" s="17" t="s">
        <v>83</v>
      </c>
      <c r="E41" s="19" t="s">
        <v>46</v>
      </c>
      <c r="F41" s="20">
        <v>39479</v>
      </c>
      <c r="G41" s="21">
        <v>40000</v>
      </c>
      <c r="H41" s="22">
        <v>0</v>
      </c>
      <c r="I41" s="21">
        <v>40000</v>
      </c>
      <c r="J41" s="21">
        <v>1148</v>
      </c>
      <c r="K41" s="21">
        <v>442.65</v>
      </c>
      <c r="L41" s="21">
        <v>1216</v>
      </c>
      <c r="M41" s="23">
        <v>625</v>
      </c>
      <c r="N41" s="21">
        <f t="shared" si="0"/>
        <v>3431.65</v>
      </c>
      <c r="O41" s="21">
        <f t="shared" si="1"/>
        <v>36568.35</v>
      </c>
    </row>
    <row r="42" spans="1:15" ht="11.25" customHeight="1" x14ac:dyDescent="0.25">
      <c r="A42" s="17" t="s">
        <v>85</v>
      </c>
      <c r="B42" s="18" t="s">
        <v>16</v>
      </c>
      <c r="C42" s="17" t="s">
        <v>70</v>
      </c>
      <c r="D42" s="17" t="s">
        <v>83</v>
      </c>
      <c r="E42" s="19" t="s">
        <v>46</v>
      </c>
      <c r="F42" s="20">
        <v>39448</v>
      </c>
      <c r="G42" s="21">
        <v>40000</v>
      </c>
      <c r="H42" s="22">
        <v>0</v>
      </c>
      <c r="I42" s="21">
        <v>40000</v>
      </c>
      <c r="J42" s="21">
        <v>1148</v>
      </c>
      <c r="K42" s="21">
        <v>442.65</v>
      </c>
      <c r="L42" s="21">
        <v>1216</v>
      </c>
      <c r="M42" s="23">
        <v>625</v>
      </c>
      <c r="N42" s="21">
        <f t="shared" si="0"/>
        <v>3431.65</v>
      </c>
      <c r="O42" s="21">
        <f t="shared" si="1"/>
        <v>36568.35</v>
      </c>
    </row>
    <row r="43" spans="1:15" ht="11.25" customHeight="1" x14ac:dyDescent="0.25">
      <c r="A43" s="17" t="s">
        <v>86</v>
      </c>
      <c r="B43" s="18" t="s">
        <v>28</v>
      </c>
      <c r="C43" s="17" t="s">
        <v>87</v>
      </c>
      <c r="D43" s="17" t="s">
        <v>83</v>
      </c>
      <c r="E43" s="19" t="s">
        <v>31</v>
      </c>
      <c r="F43" s="20">
        <v>41640</v>
      </c>
      <c r="G43" s="21">
        <v>25000</v>
      </c>
      <c r="H43" s="22">
        <v>0</v>
      </c>
      <c r="I43" s="21">
        <v>25000</v>
      </c>
      <c r="J43" s="21">
        <v>717.5</v>
      </c>
      <c r="K43" s="21">
        <v>0</v>
      </c>
      <c r="L43" s="21">
        <v>760</v>
      </c>
      <c r="M43" s="23">
        <v>25</v>
      </c>
      <c r="N43" s="21">
        <f t="shared" si="0"/>
        <v>1502.5</v>
      </c>
      <c r="O43" s="21">
        <f t="shared" si="1"/>
        <v>23497.5</v>
      </c>
    </row>
    <row r="44" spans="1:15" ht="11.25" customHeight="1" x14ac:dyDescent="0.25">
      <c r="A44" s="17" t="s">
        <v>88</v>
      </c>
      <c r="B44" s="18" t="s">
        <v>28</v>
      </c>
      <c r="C44" s="17" t="s">
        <v>30</v>
      </c>
      <c r="D44" s="17" t="s">
        <v>83</v>
      </c>
      <c r="E44" s="19" t="s">
        <v>31</v>
      </c>
      <c r="F44" s="20">
        <v>43556</v>
      </c>
      <c r="G44" s="21">
        <v>10000</v>
      </c>
      <c r="H44" s="22">
        <v>0</v>
      </c>
      <c r="I44" s="21">
        <v>10000</v>
      </c>
      <c r="J44" s="21">
        <v>287</v>
      </c>
      <c r="K44" s="21">
        <v>0</v>
      </c>
      <c r="L44" s="21">
        <v>304</v>
      </c>
      <c r="M44" s="23">
        <v>25</v>
      </c>
      <c r="N44" s="21">
        <f t="shared" si="0"/>
        <v>616</v>
      </c>
      <c r="O44" s="21">
        <f t="shared" si="1"/>
        <v>9384</v>
      </c>
    </row>
    <row r="45" spans="1:15" ht="11.25" customHeight="1" x14ac:dyDescent="0.25">
      <c r="A45" s="17" t="s">
        <v>89</v>
      </c>
      <c r="B45" s="18" t="s">
        <v>28</v>
      </c>
      <c r="C45" s="17" t="s">
        <v>90</v>
      </c>
      <c r="D45" s="17" t="s">
        <v>91</v>
      </c>
      <c r="E45" s="19" t="s">
        <v>46</v>
      </c>
      <c r="F45" s="20">
        <v>39479</v>
      </c>
      <c r="G45" s="21">
        <v>35000</v>
      </c>
      <c r="H45" s="22">
        <v>0</v>
      </c>
      <c r="I45" s="21">
        <v>35000</v>
      </c>
      <c r="J45" s="21">
        <v>1004.5</v>
      </c>
      <c r="K45" s="21">
        <v>0</v>
      </c>
      <c r="L45" s="21">
        <v>1064</v>
      </c>
      <c r="M45" s="23">
        <v>1802.45</v>
      </c>
      <c r="N45" s="21">
        <f t="shared" si="0"/>
        <v>3870.95</v>
      </c>
      <c r="O45" s="21">
        <f t="shared" si="1"/>
        <v>31129.05</v>
      </c>
    </row>
    <row r="46" spans="1:15" ht="11.25" customHeight="1" x14ac:dyDescent="0.25">
      <c r="A46" s="17" t="s">
        <v>92</v>
      </c>
      <c r="B46" s="18" t="s">
        <v>28</v>
      </c>
      <c r="C46" s="17" t="s">
        <v>93</v>
      </c>
      <c r="D46" s="17" t="s">
        <v>91</v>
      </c>
      <c r="E46" s="19" t="s">
        <v>31</v>
      </c>
      <c r="F46" s="20">
        <v>39448</v>
      </c>
      <c r="G46" s="21">
        <v>40000</v>
      </c>
      <c r="H46" s="22">
        <v>0</v>
      </c>
      <c r="I46" s="21">
        <v>40000</v>
      </c>
      <c r="J46" s="21">
        <v>1148</v>
      </c>
      <c r="K46" s="21">
        <v>215.78</v>
      </c>
      <c r="L46" s="21">
        <v>1216</v>
      </c>
      <c r="M46" s="23">
        <v>1602.45</v>
      </c>
      <c r="N46" s="21">
        <f t="shared" si="0"/>
        <v>4182.2299999999996</v>
      </c>
      <c r="O46" s="21">
        <f t="shared" si="1"/>
        <v>35817.770000000004</v>
      </c>
    </row>
    <row r="47" spans="1:15" ht="11.25" customHeight="1" x14ac:dyDescent="0.25">
      <c r="A47" s="17" t="s">
        <v>94</v>
      </c>
      <c r="B47" s="18" t="s">
        <v>16</v>
      </c>
      <c r="C47" s="17" t="s">
        <v>66</v>
      </c>
      <c r="D47" s="17" t="s">
        <v>91</v>
      </c>
      <c r="E47" s="19" t="s">
        <v>46</v>
      </c>
      <c r="F47" s="20">
        <v>39448</v>
      </c>
      <c r="G47" s="21">
        <v>110000</v>
      </c>
      <c r="H47" s="22">
        <v>0</v>
      </c>
      <c r="I47" s="21">
        <v>110000</v>
      </c>
      <c r="J47" s="21">
        <v>3157</v>
      </c>
      <c r="K47" s="21">
        <v>14457.62</v>
      </c>
      <c r="L47" s="21">
        <v>3344</v>
      </c>
      <c r="M47" s="23">
        <v>1125</v>
      </c>
      <c r="N47" s="21">
        <f t="shared" si="0"/>
        <v>22083.620000000003</v>
      </c>
      <c r="O47" s="21">
        <f t="shared" si="1"/>
        <v>87916.38</v>
      </c>
    </row>
    <row r="48" spans="1:15" ht="11.25" customHeight="1" x14ac:dyDescent="0.25">
      <c r="A48" s="17" t="s">
        <v>95</v>
      </c>
      <c r="B48" s="18" t="s">
        <v>16</v>
      </c>
      <c r="C48" s="17" t="s">
        <v>96</v>
      </c>
      <c r="D48" s="17" t="s">
        <v>91</v>
      </c>
      <c r="E48" s="19" t="s">
        <v>46</v>
      </c>
      <c r="F48" s="20">
        <v>39448</v>
      </c>
      <c r="G48" s="21">
        <v>40000</v>
      </c>
      <c r="H48" s="22">
        <v>0</v>
      </c>
      <c r="I48" s="21">
        <v>40000</v>
      </c>
      <c r="J48" s="21">
        <v>1148</v>
      </c>
      <c r="K48" s="21">
        <v>442.65</v>
      </c>
      <c r="L48" s="21">
        <v>1216</v>
      </c>
      <c r="M48" s="23">
        <v>125</v>
      </c>
      <c r="N48" s="21">
        <f t="shared" si="0"/>
        <v>2931.65</v>
      </c>
      <c r="O48" s="21">
        <f t="shared" si="1"/>
        <v>37068.35</v>
      </c>
    </row>
    <row r="49" spans="1:15" ht="11.25" customHeight="1" x14ac:dyDescent="0.25">
      <c r="A49" s="17" t="s">
        <v>97</v>
      </c>
      <c r="B49" s="18" t="s">
        <v>16</v>
      </c>
      <c r="C49" s="17" t="s">
        <v>98</v>
      </c>
      <c r="D49" s="17" t="s">
        <v>99</v>
      </c>
      <c r="E49" s="19" t="s">
        <v>46</v>
      </c>
      <c r="F49" s="20">
        <v>44713</v>
      </c>
      <c r="G49" s="21">
        <v>85000</v>
      </c>
      <c r="H49" s="22">
        <v>0</v>
      </c>
      <c r="I49" s="21">
        <v>85000</v>
      </c>
      <c r="J49" s="21">
        <v>2439.5</v>
      </c>
      <c r="K49" s="21">
        <v>1567.51</v>
      </c>
      <c r="L49" s="21">
        <v>2584</v>
      </c>
      <c r="M49" s="23">
        <v>1602.45</v>
      </c>
      <c r="N49" s="21">
        <f t="shared" si="0"/>
        <v>8193.4600000000009</v>
      </c>
      <c r="O49" s="21">
        <f t="shared" si="1"/>
        <v>76806.539999999994</v>
      </c>
    </row>
    <row r="50" spans="1:15" ht="11.25" customHeight="1" x14ac:dyDescent="0.25">
      <c r="A50" s="17" t="s">
        <v>102</v>
      </c>
      <c r="B50" s="18" t="s">
        <v>16</v>
      </c>
      <c r="C50" s="17" t="s">
        <v>103</v>
      </c>
      <c r="D50" s="17" t="s">
        <v>104</v>
      </c>
      <c r="E50" s="19" t="s">
        <v>46</v>
      </c>
      <c r="F50" s="20">
        <v>39448</v>
      </c>
      <c r="G50" s="21">
        <v>65000</v>
      </c>
      <c r="H50" s="22">
        <v>0</v>
      </c>
      <c r="I50" s="21">
        <v>65000</v>
      </c>
      <c r="J50" s="21">
        <v>1865.5</v>
      </c>
      <c r="K50" s="21">
        <v>2217.62</v>
      </c>
      <c r="L50" s="21">
        <v>1976</v>
      </c>
      <c r="M50" s="23">
        <v>1602.45</v>
      </c>
      <c r="N50" s="21">
        <f t="shared" si="0"/>
        <v>7661.57</v>
      </c>
      <c r="O50" s="21">
        <f t="shared" si="1"/>
        <v>57338.43</v>
      </c>
    </row>
    <row r="51" spans="1:15" ht="11.25" customHeight="1" x14ac:dyDescent="0.25">
      <c r="A51" s="17" t="s">
        <v>105</v>
      </c>
      <c r="B51" s="18" t="s">
        <v>16</v>
      </c>
      <c r="C51" s="17" t="s">
        <v>106</v>
      </c>
      <c r="D51" s="17" t="s">
        <v>107</v>
      </c>
      <c r="E51" s="19" t="s">
        <v>31</v>
      </c>
      <c r="F51" s="20">
        <v>44044</v>
      </c>
      <c r="G51" s="21">
        <v>70000</v>
      </c>
      <c r="H51" s="22">
        <v>0</v>
      </c>
      <c r="I51" s="21">
        <v>70000</v>
      </c>
      <c r="J51" s="21">
        <v>2009</v>
      </c>
      <c r="K51" s="21">
        <v>5368.48</v>
      </c>
      <c r="L51" s="21">
        <v>2128</v>
      </c>
      <c r="M51" s="23">
        <v>25</v>
      </c>
      <c r="N51" s="21">
        <f t="shared" si="0"/>
        <v>9530.48</v>
      </c>
      <c r="O51" s="21">
        <f t="shared" si="1"/>
        <v>60469.520000000004</v>
      </c>
    </row>
    <row r="52" spans="1:15" ht="11.25" customHeight="1" x14ac:dyDescent="0.25">
      <c r="A52" s="17" t="s">
        <v>108</v>
      </c>
      <c r="B52" s="18" t="s">
        <v>16</v>
      </c>
      <c r="C52" s="17" t="s">
        <v>30</v>
      </c>
      <c r="D52" s="17" t="s">
        <v>109</v>
      </c>
      <c r="E52" s="19" t="s">
        <v>46</v>
      </c>
      <c r="F52" s="20">
        <v>39479</v>
      </c>
      <c r="G52" s="21">
        <v>30000</v>
      </c>
      <c r="H52" s="22">
        <v>0</v>
      </c>
      <c r="I52" s="21">
        <v>30000</v>
      </c>
      <c r="J52" s="21">
        <v>861</v>
      </c>
      <c r="K52" s="21">
        <v>0</v>
      </c>
      <c r="L52" s="21">
        <v>912</v>
      </c>
      <c r="M52" s="23">
        <v>225</v>
      </c>
      <c r="N52" s="21">
        <f t="shared" si="0"/>
        <v>1998</v>
      </c>
      <c r="O52" s="21">
        <f t="shared" si="1"/>
        <v>28002</v>
      </c>
    </row>
    <row r="53" spans="1:15" ht="11.25" customHeight="1" x14ac:dyDescent="0.25">
      <c r="A53" s="17" t="s">
        <v>110</v>
      </c>
      <c r="B53" s="18" t="s">
        <v>16</v>
      </c>
      <c r="C53" s="17" t="s">
        <v>111</v>
      </c>
      <c r="D53" s="17" t="s">
        <v>112</v>
      </c>
      <c r="E53" s="19" t="s">
        <v>31</v>
      </c>
      <c r="F53" s="20">
        <v>44075</v>
      </c>
      <c r="G53" s="21">
        <v>70000</v>
      </c>
      <c r="H53" s="22">
        <v>0</v>
      </c>
      <c r="I53" s="21">
        <v>70000</v>
      </c>
      <c r="J53" s="21">
        <v>2009</v>
      </c>
      <c r="K53" s="21">
        <v>0</v>
      </c>
      <c r="L53" s="21">
        <v>2128</v>
      </c>
      <c r="M53" s="23">
        <v>1702.45</v>
      </c>
      <c r="N53" s="21">
        <f t="shared" si="0"/>
        <v>5839.45</v>
      </c>
      <c r="O53" s="21">
        <f t="shared" si="1"/>
        <v>64160.55</v>
      </c>
    </row>
    <row r="54" spans="1:15" ht="11.25" customHeight="1" x14ac:dyDescent="0.25">
      <c r="A54" s="17" t="s">
        <v>113</v>
      </c>
      <c r="B54" s="18" t="s">
        <v>16</v>
      </c>
      <c r="C54" s="17" t="s">
        <v>114</v>
      </c>
      <c r="D54" s="17" t="s">
        <v>112</v>
      </c>
      <c r="E54" s="19" t="s">
        <v>31</v>
      </c>
      <c r="F54" s="20">
        <v>44501</v>
      </c>
      <c r="G54" s="21">
        <v>30000</v>
      </c>
      <c r="H54" s="22">
        <v>0</v>
      </c>
      <c r="I54" s="21">
        <v>30000</v>
      </c>
      <c r="J54" s="21">
        <v>861</v>
      </c>
      <c r="K54" s="21">
        <v>0</v>
      </c>
      <c r="L54" s="21">
        <v>912</v>
      </c>
      <c r="M54" s="23">
        <v>25</v>
      </c>
      <c r="N54" s="21">
        <f t="shared" si="0"/>
        <v>1798</v>
      </c>
      <c r="O54" s="21">
        <f t="shared" si="1"/>
        <v>28202</v>
      </c>
    </row>
    <row r="55" spans="1:15" ht="11.25" customHeight="1" x14ac:dyDescent="0.25">
      <c r="A55" s="17" t="s">
        <v>115</v>
      </c>
      <c r="B55" s="18" t="s">
        <v>16</v>
      </c>
      <c r="C55" s="17" t="s">
        <v>116</v>
      </c>
      <c r="D55" s="17" t="s">
        <v>112</v>
      </c>
      <c r="E55" s="19" t="s">
        <v>31</v>
      </c>
      <c r="F55" s="20">
        <v>44501</v>
      </c>
      <c r="G55" s="21">
        <v>20000</v>
      </c>
      <c r="H55" s="22">
        <v>0</v>
      </c>
      <c r="I55" s="21">
        <v>20000</v>
      </c>
      <c r="J55" s="21">
        <v>574</v>
      </c>
      <c r="K55" s="21">
        <v>0</v>
      </c>
      <c r="L55" s="21">
        <v>608</v>
      </c>
      <c r="M55" s="23">
        <v>4929.7</v>
      </c>
      <c r="N55" s="21">
        <f t="shared" si="0"/>
        <v>6111.7</v>
      </c>
      <c r="O55" s="21">
        <f t="shared" si="1"/>
        <v>13888.3</v>
      </c>
    </row>
    <row r="56" spans="1:15" ht="11.25" customHeight="1" x14ac:dyDescent="0.25">
      <c r="A56" s="17" t="s">
        <v>117</v>
      </c>
      <c r="B56" s="18" t="s">
        <v>16</v>
      </c>
      <c r="C56" s="17" t="s">
        <v>116</v>
      </c>
      <c r="D56" s="17" t="s">
        <v>112</v>
      </c>
      <c r="E56" s="19" t="s">
        <v>31</v>
      </c>
      <c r="F56" s="20">
        <v>44531</v>
      </c>
      <c r="G56" s="21">
        <v>20000</v>
      </c>
      <c r="H56" s="22">
        <v>0</v>
      </c>
      <c r="I56" s="21">
        <v>20000</v>
      </c>
      <c r="J56" s="21">
        <v>574</v>
      </c>
      <c r="K56" s="21">
        <v>0</v>
      </c>
      <c r="L56" s="21">
        <v>608</v>
      </c>
      <c r="M56" s="23">
        <v>25</v>
      </c>
      <c r="N56" s="21">
        <f t="shared" si="0"/>
        <v>1207</v>
      </c>
      <c r="O56" s="21">
        <f t="shared" si="1"/>
        <v>18793</v>
      </c>
    </row>
    <row r="57" spans="1:15" ht="11.25" customHeight="1" x14ac:dyDescent="0.25">
      <c r="A57" s="17" t="s">
        <v>118</v>
      </c>
      <c r="B57" s="18" t="s">
        <v>16</v>
      </c>
      <c r="C57" s="17" t="s">
        <v>119</v>
      </c>
      <c r="D57" s="17" t="s">
        <v>112</v>
      </c>
      <c r="E57" s="19" t="s">
        <v>31</v>
      </c>
      <c r="F57" s="20">
        <v>44501</v>
      </c>
      <c r="G57" s="21">
        <v>20000</v>
      </c>
      <c r="H57" s="22">
        <v>0</v>
      </c>
      <c r="I57" s="21">
        <v>20000</v>
      </c>
      <c r="J57" s="21">
        <v>574</v>
      </c>
      <c r="K57" s="21">
        <v>0</v>
      </c>
      <c r="L57" s="21">
        <v>608</v>
      </c>
      <c r="M57" s="23">
        <v>25</v>
      </c>
      <c r="N57" s="21">
        <f t="shared" si="0"/>
        <v>1207</v>
      </c>
      <c r="O57" s="21">
        <f t="shared" si="1"/>
        <v>18793</v>
      </c>
    </row>
    <row r="58" spans="1:15" ht="11.25" customHeight="1" x14ac:dyDescent="0.25">
      <c r="A58" s="17" t="s">
        <v>120</v>
      </c>
      <c r="B58" s="18" t="s">
        <v>16</v>
      </c>
      <c r="C58" s="17" t="s">
        <v>121</v>
      </c>
      <c r="D58" s="17" t="s">
        <v>112</v>
      </c>
      <c r="E58" s="19" t="s">
        <v>31</v>
      </c>
      <c r="F58" s="20">
        <v>44075</v>
      </c>
      <c r="G58" s="21">
        <v>20000</v>
      </c>
      <c r="H58" s="22">
        <v>0</v>
      </c>
      <c r="I58" s="21">
        <v>20000</v>
      </c>
      <c r="J58" s="21">
        <v>574</v>
      </c>
      <c r="K58" s="21">
        <v>0</v>
      </c>
      <c r="L58" s="21">
        <v>608</v>
      </c>
      <c r="M58" s="23">
        <v>25</v>
      </c>
      <c r="N58" s="21">
        <f t="shared" si="0"/>
        <v>1207</v>
      </c>
      <c r="O58" s="21">
        <f t="shared" si="1"/>
        <v>18793</v>
      </c>
    </row>
    <row r="59" spans="1:15" ht="11.25" customHeight="1" x14ac:dyDescent="0.25">
      <c r="A59" s="17" t="s">
        <v>122</v>
      </c>
      <c r="B59" s="18" t="s">
        <v>16</v>
      </c>
      <c r="C59" s="17" t="s">
        <v>121</v>
      </c>
      <c r="D59" s="17" t="s">
        <v>112</v>
      </c>
      <c r="E59" s="19" t="s">
        <v>31</v>
      </c>
      <c r="F59" s="20">
        <v>44501</v>
      </c>
      <c r="G59" s="21">
        <v>20000</v>
      </c>
      <c r="H59" s="22">
        <v>0</v>
      </c>
      <c r="I59" s="21">
        <v>20000</v>
      </c>
      <c r="J59" s="21">
        <v>574</v>
      </c>
      <c r="K59" s="21">
        <v>0</v>
      </c>
      <c r="L59" s="21">
        <v>608</v>
      </c>
      <c r="M59" s="23">
        <v>25</v>
      </c>
      <c r="N59" s="21">
        <f t="shared" si="0"/>
        <v>1207</v>
      </c>
      <c r="O59" s="21">
        <f t="shared" si="1"/>
        <v>18793</v>
      </c>
    </row>
    <row r="60" spans="1:15" ht="11.25" customHeight="1" x14ac:dyDescent="0.25">
      <c r="A60" s="17" t="s">
        <v>123</v>
      </c>
      <c r="B60" s="18" t="s">
        <v>16</v>
      </c>
      <c r="C60" s="17" t="s">
        <v>121</v>
      </c>
      <c r="D60" s="17" t="s">
        <v>112</v>
      </c>
      <c r="E60" s="19" t="s">
        <v>31</v>
      </c>
      <c r="F60" s="20">
        <v>44501</v>
      </c>
      <c r="G60" s="21">
        <v>20000</v>
      </c>
      <c r="H60" s="22">
        <v>0</v>
      </c>
      <c r="I60" s="21">
        <v>20000</v>
      </c>
      <c r="J60" s="21">
        <v>574</v>
      </c>
      <c r="K60" s="21">
        <v>0</v>
      </c>
      <c r="L60" s="21">
        <v>608</v>
      </c>
      <c r="M60" s="23">
        <v>25</v>
      </c>
      <c r="N60" s="21">
        <f t="shared" si="0"/>
        <v>1207</v>
      </c>
      <c r="O60" s="21">
        <f t="shared" si="1"/>
        <v>18793</v>
      </c>
    </row>
    <row r="61" spans="1:15" ht="11.25" customHeight="1" x14ac:dyDescent="0.25">
      <c r="A61" s="17" t="s">
        <v>124</v>
      </c>
      <c r="B61" s="18" t="s">
        <v>28</v>
      </c>
      <c r="C61" s="17" t="s">
        <v>125</v>
      </c>
      <c r="D61" s="17" t="s">
        <v>112</v>
      </c>
      <c r="E61" s="19" t="s">
        <v>31</v>
      </c>
      <c r="F61" s="20">
        <v>39965</v>
      </c>
      <c r="G61" s="21">
        <v>20000</v>
      </c>
      <c r="H61" s="22">
        <v>0</v>
      </c>
      <c r="I61" s="21">
        <v>20000</v>
      </c>
      <c r="J61" s="21">
        <v>574</v>
      </c>
      <c r="K61" s="21">
        <v>0</v>
      </c>
      <c r="L61" s="21">
        <v>608</v>
      </c>
      <c r="M61" s="23">
        <v>125</v>
      </c>
      <c r="N61" s="21">
        <f t="shared" si="0"/>
        <v>1307</v>
      </c>
      <c r="O61" s="21">
        <f t="shared" si="1"/>
        <v>18693</v>
      </c>
    </row>
    <row r="62" spans="1:15" ht="11.25" customHeight="1" x14ac:dyDescent="0.25">
      <c r="A62" s="17" t="s">
        <v>126</v>
      </c>
      <c r="B62" s="18" t="s">
        <v>28</v>
      </c>
      <c r="C62" s="17" t="s">
        <v>125</v>
      </c>
      <c r="D62" s="17" t="s">
        <v>112</v>
      </c>
      <c r="E62" s="19" t="s">
        <v>31</v>
      </c>
      <c r="F62" s="20">
        <v>44136</v>
      </c>
      <c r="G62" s="21">
        <v>15000</v>
      </c>
      <c r="H62" s="22">
        <v>0</v>
      </c>
      <c r="I62" s="21">
        <v>15000</v>
      </c>
      <c r="J62" s="21">
        <v>430.5</v>
      </c>
      <c r="K62" s="21">
        <v>0</v>
      </c>
      <c r="L62" s="21">
        <v>456</v>
      </c>
      <c r="M62" s="23">
        <v>25</v>
      </c>
      <c r="N62" s="21">
        <f t="shared" si="0"/>
        <v>911.5</v>
      </c>
      <c r="O62" s="21">
        <f t="shared" si="1"/>
        <v>14088.5</v>
      </c>
    </row>
    <row r="63" spans="1:15" ht="11.25" customHeight="1" x14ac:dyDescent="0.25">
      <c r="A63" s="17" t="s">
        <v>127</v>
      </c>
      <c r="B63" s="18" t="s">
        <v>28</v>
      </c>
      <c r="C63" s="17" t="s">
        <v>125</v>
      </c>
      <c r="D63" s="17" t="s">
        <v>112</v>
      </c>
      <c r="E63" s="19" t="s">
        <v>31</v>
      </c>
      <c r="F63" s="20">
        <v>43525</v>
      </c>
      <c r="G63" s="21">
        <v>10000</v>
      </c>
      <c r="H63" s="22">
        <v>0</v>
      </c>
      <c r="I63" s="21">
        <v>10000</v>
      </c>
      <c r="J63" s="21">
        <v>287</v>
      </c>
      <c r="K63" s="21">
        <v>0</v>
      </c>
      <c r="L63" s="21">
        <v>304</v>
      </c>
      <c r="M63" s="23">
        <v>25</v>
      </c>
      <c r="N63" s="21">
        <f t="shared" si="0"/>
        <v>616</v>
      </c>
      <c r="O63" s="21">
        <f t="shared" si="1"/>
        <v>9384</v>
      </c>
    </row>
    <row r="64" spans="1:15" ht="11.25" customHeight="1" x14ac:dyDescent="0.25">
      <c r="A64" s="17" t="s">
        <v>128</v>
      </c>
      <c r="B64" s="18" t="s">
        <v>28</v>
      </c>
      <c r="C64" s="17" t="s">
        <v>125</v>
      </c>
      <c r="D64" s="17" t="s">
        <v>112</v>
      </c>
      <c r="E64" s="19" t="s">
        <v>31</v>
      </c>
      <c r="F64" s="20">
        <v>44621</v>
      </c>
      <c r="G64" s="21">
        <v>15000</v>
      </c>
      <c r="H64" s="22">
        <v>0</v>
      </c>
      <c r="I64" s="21">
        <v>15000</v>
      </c>
      <c r="J64" s="21">
        <v>430.5</v>
      </c>
      <c r="K64" s="21">
        <v>0</v>
      </c>
      <c r="L64" s="21">
        <v>456</v>
      </c>
      <c r="M64" s="23">
        <v>25</v>
      </c>
      <c r="N64" s="21">
        <f t="shared" si="0"/>
        <v>911.5</v>
      </c>
      <c r="O64" s="21">
        <f t="shared" si="1"/>
        <v>14088.5</v>
      </c>
    </row>
    <row r="65" spans="1:15" ht="11.25" customHeight="1" x14ac:dyDescent="0.25">
      <c r="A65" s="17" t="s">
        <v>129</v>
      </c>
      <c r="B65" s="18" t="s">
        <v>28</v>
      </c>
      <c r="C65" s="17" t="s">
        <v>125</v>
      </c>
      <c r="D65" s="17" t="s">
        <v>112</v>
      </c>
      <c r="E65" s="19" t="s">
        <v>31</v>
      </c>
      <c r="F65" s="20">
        <v>44621</v>
      </c>
      <c r="G65" s="21">
        <v>15000</v>
      </c>
      <c r="H65" s="22">
        <v>0</v>
      </c>
      <c r="I65" s="21">
        <v>15000</v>
      </c>
      <c r="J65" s="21">
        <v>430.5</v>
      </c>
      <c r="K65" s="21">
        <v>0</v>
      </c>
      <c r="L65" s="21">
        <v>456</v>
      </c>
      <c r="M65" s="23">
        <v>25</v>
      </c>
      <c r="N65" s="21">
        <f t="shared" si="0"/>
        <v>911.5</v>
      </c>
      <c r="O65" s="21">
        <f t="shared" si="1"/>
        <v>14088.5</v>
      </c>
    </row>
    <row r="66" spans="1:15" ht="11.25" customHeight="1" x14ac:dyDescent="0.25">
      <c r="A66" s="17" t="s">
        <v>130</v>
      </c>
      <c r="B66" s="18" t="s">
        <v>16</v>
      </c>
      <c r="C66" s="17" t="s">
        <v>131</v>
      </c>
      <c r="D66" s="17" t="s">
        <v>112</v>
      </c>
      <c r="E66" s="19" t="s">
        <v>31</v>
      </c>
      <c r="F66" s="20">
        <v>44531</v>
      </c>
      <c r="G66" s="21">
        <v>22500</v>
      </c>
      <c r="H66" s="22">
        <v>0</v>
      </c>
      <c r="I66" s="21">
        <v>22500</v>
      </c>
      <c r="J66" s="21">
        <v>645.75</v>
      </c>
      <c r="K66" s="21">
        <v>0</v>
      </c>
      <c r="L66" s="21">
        <v>684</v>
      </c>
      <c r="M66" s="23">
        <v>25</v>
      </c>
      <c r="N66" s="21">
        <f t="shared" si="0"/>
        <v>1354.75</v>
      </c>
      <c r="O66" s="21">
        <f t="shared" si="1"/>
        <v>21145.25</v>
      </c>
    </row>
    <row r="67" spans="1:15" ht="11.25" customHeight="1" x14ac:dyDescent="0.25">
      <c r="A67" s="17" t="s">
        <v>132</v>
      </c>
      <c r="B67" s="18" t="s">
        <v>28</v>
      </c>
      <c r="C67" s="17" t="s">
        <v>133</v>
      </c>
      <c r="D67" s="17" t="s">
        <v>112</v>
      </c>
      <c r="E67" s="19" t="s">
        <v>31</v>
      </c>
      <c r="F67" s="20">
        <v>44105</v>
      </c>
      <c r="G67" s="21">
        <v>25000</v>
      </c>
      <c r="H67" s="22">
        <v>0</v>
      </c>
      <c r="I67" s="21">
        <v>25000</v>
      </c>
      <c r="J67" s="21">
        <v>717.5</v>
      </c>
      <c r="K67" s="21">
        <v>0</v>
      </c>
      <c r="L67" s="21">
        <v>760</v>
      </c>
      <c r="M67" s="23">
        <v>25</v>
      </c>
      <c r="N67" s="21">
        <f t="shared" si="0"/>
        <v>1502.5</v>
      </c>
      <c r="O67" s="21">
        <f t="shared" si="1"/>
        <v>23497.5</v>
      </c>
    </row>
    <row r="68" spans="1:15" ht="11.25" customHeight="1" x14ac:dyDescent="0.25">
      <c r="A68" s="17" t="s">
        <v>134</v>
      </c>
      <c r="B68" s="18" t="s">
        <v>16</v>
      </c>
      <c r="C68" s="17" t="s">
        <v>135</v>
      </c>
      <c r="D68" s="17" t="s">
        <v>112</v>
      </c>
      <c r="E68" s="19" t="s">
        <v>31</v>
      </c>
      <c r="F68" s="20">
        <v>43101</v>
      </c>
      <c r="G68" s="21">
        <v>30000</v>
      </c>
      <c r="H68" s="22">
        <v>0</v>
      </c>
      <c r="I68" s="21">
        <v>30000</v>
      </c>
      <c r="J68" s="21">
        <v>861</v>
      </c>
      <c r="K68" s="21">
        <v>0</v>
      </c>
      <c r="L68" s="21">
        <v>912</v>
      </c>
      <c r="M68" s="23">
        <v>245</v>
      </c>
      <c r="N68" s="21">
        <f t="shared" si="0"/>
        <v>2018</v>
      </c>
      <c r="O68" s="21">
        <f t="shared" si="1"/>
        <v>27982</v>
      </c>
    </row>
    <row r="69" spans="1:15" ht="11.25" customHeight="1" x14ac:dyDescent="0.25">
      <c r="A69" s="17" t="s">
        <v>136</v>
      </c>
      <c r="B69" s="18" t="s">
        <v>16</v>
      </c>
      <c r="C69" s="17" t="s">
        <v>135</v>
      </c>
      <c r="D69" s="17" t="s">
        <v>112</v>
      </c>
      <c r="E69" s="19" t="s">
        <v>31</v>
      </c>
      <c r="F69" s="20">
        <v>44531</v>
      </c>
      <c r="G69" s="21">
        <v>30000</v>
      </c>
      <c r="H69" s="22">
        <v>0</v>
      </c>
      <c r="I69" s="21">
        <v>30000</v>
      </c>
      <c r="J69" s="21">
        <v>861</v>
      </c>
      <c r="K69" s="21">
        <v>0</v>
      </c>
      <c r="L69" s="21">
        <v>912</v>
      </c>
      <c r="M69" s="23">
        <v>25</v>
      </c>
      <c r="N69" s="21">
        <f t="shared" si="0"/>
        <v>1798</v>
      </c>
      <c r="O69" s="21">
        <f t="shared" si="1"/>
        <v>28202</v>
      </c>
    </row>
    <row r="70" spans="1:15" ht="11.25" customHeight="1" x14ac:dyDescent="0.25">
      <c r="A70" s="17" t="s">
        <v>138</v>
      </c>
      <c r="B70" s="18" t="s">
        <v>28</v>
      </c>
      <c r="C70" s="17" t="s">
        <v>125</v>
      </c>
      <c r="D70" s="17" t="s">
        <v>139</v>
      </c>
      <c r="E70" s="19" t="s">
        <v>31</v>
      </c>
      <c r="F70" s="20">
        <v>44652</v>
      </c>
      <c r="G70" s="21">
        <v>13500</v>
      </c>
      <c r="H70" s="22">
        <v>0</v>
      </c>
      <c r="I70" s="21">
        <v>13500</v>
      </c>
      <c r="J70" s="21">
        <v>387.45</v>
      </c>
      <c r="K70" s="21">
        <v>0</v>
      </c>
      <c r="L70" s="21">
        <v>410.4</v>
      </c>
      <c r="M70" s="23">
        <v>4197.84</v>
      </c>
      <c r="N70" s="21">
        <f t="shared" ref="N70:N132" si="2">SUM(J70:M70)</f>
        <v>4995.6900000000005</v>
      </c>
      <c r="O70" s="21">
        <f t="shared" ref="O70:O132" si="3">G70-N70</f>
        <v>8504.31</v>
      </c>
    </row>
    <row r="71" spans="1:15" ht="11.25" customHeight="1" x14ac:dyDescent="0.25">
      <c r="A71" s="17" t="s">
        <v>140</v>
      </c>
      <c r="B71" s="18" t="s">
        <v>16</v>
      </c>
      <c r="C71" s="17" t="s">
        <v>141</v>
      </c>
      <c r="D71" s="17" t="s">
        <v>139</v>
      </c>
      <c r="E71" s="19" t="s">
        <v>46</v>
      </c>
      <c r="F71" s="20">
        <v>39448</v>
      </c>
      <c r="G71" s="21">
        <v>40000</v>
      </c>
      <c r="H71" s="22">
        <v>0</v>
      </c>
      <c r="I71" s="21">
        <v>40000</v>
      </c>
      <c r="J71" s="21">
        <v>1148</v>
      </c>
      <c r="K71" s="21">
        <v>0</v>
      </c>
      <c r="L71" s="21">
        <v>1216</v>
      </c>
      <c r="M71" s="23">
        <v>30572.59</v>
      </c>
      <c r="N71" s="21">
        <f t="shared" si="2"/>
        <v>32936.589999999997</v>
      </c>
      <c r="O71" s="21">
        <f t="shared" si="3"/>
        <v>7063.4100000000035</v>
      </c>
    </row>
    <row r="72" spans="1:15" ht="11.25" customHeight="1" x14ac:dyDescent="0.25">
      <c r="A72" s="17" t="s">
        <v>142</v>
      </c>
      <c r="B72" s="18" t="s">
        <v>16</v>
      </c>
      <c r="C72" s="17" t="s">
        <v>143</v>
      </c>
      <c r="D72" s="17" t="s">
        <v>139</v>
      </c>
      <c r="E72" s="19" t="s">
        <v>46</v>
      </c>
      <c r="F72" s="20">
        <v>39448</v>
      </c>
      <c r="G72" s="21">
        <v>15000</v>
      </c>
      <c r="H72" s="22">
        <v>0</v>
      </c>
      <c r="I72" s="21">
        <v>15000</v>
      </c>
      <c r="J72" s="21">
        <v>430.5</v>
      </c>
      <c r="K72" s="21">
        <v>0</v>
      </c>
      <c r="L72" s="21">
        <v>456</v>
      </c>
      <c r="M72" s="23">
        <v>125</v>
      </c>
      <c r="N72" s="21">
        <f t="shared" si="2"/>
        <v>1011.5</v>
      </c>
      <c r="O72" s="21">
        <f t="shared" si="3"/>
        <v>13988.5</v>
      </c>
    </row>
    <row r="73" spans="1:15" ht="11.25" customHeight="1" x14ac:dyDescent="0.25">
      <c r="A73" s="17" t="s">
        <v>144</v>
      </c>
      <c r="B73" s="18" t="s">
        <v>16</v>
      </c>
      <c r="C73" s="17" t="s">
        <v>143</v>
      </c>
      <c r="D73" s="17" t="s">
        <v>139</v>
      </c>
      <c r="E73" s="19" t="s">
        <v>46</v>
      </c>
      <c r="F73" s="20">
        <v>39569</v>
      </c>
      <c r="G73" s="21">
        <v>15000</v>
      </c>
      <c r="H73" s="22">
        <v>0</v>
      </c>
      <c r="I73" s="21">
        <v>15000</v>
      </c>
      <c r="J73" s="21">
        <v>430.5</v>
      </c>
      <c r="K73" s="21">
        <v>0</v>
      </c>
      <c r="L73" s="21">
        <v>456</v>
      </c>
      <c r="M73" s="23">
        <v>12419.75</v>
      </c>
      <c r="N73" s="21">
        <f t="shared" si="2"/>
        <v>13306.25</v>
      </c>
      <c r="O73" s="21">
        <f t="shared" si="3"/>
        <v>1693.75</v>
      </c>
    </row>
    <row r="74" spans="1:15" ht="11.25" customHeight="1" x14ac:dyDescent="0.25">
      <c r="A74" s="17" t="s">
        <v>145</v>
      </c>
      <c r="B74" s="18" t="s">
        <v>16</v>
      </c>
      <c r="C74" s="17" t="s">
        <v>143</v>
      </c>
      <c r="D74" s="17" t="s">
        <v>139</v>
      </c>
      <c r="E74" s="19" t="s">
        <v>46</v>
      </c>
      <c r="F74" s="20">
        <v>39448</v>
      </c>
      <c r="G74" s="21">
        <v>15000</v>
      </c>
      <c r="H74" s="22">
        <v>0</v>
      </c>
      <c r="I74" s="21">
        <v>15000</v>
      </c>
      <c r="J74" s="21">
        <v>430.5</v>
      </c>
      <c r="K74" s="21">
        <v>0</v>
      </c>
      <c r="L74" s="21">
        <v>456</v>
      </c>
      <c r="M74" s="23">
        <v>125</v>
      </c>
      <c r="N74" s="21">
        <f t="shared" si="2"/>
        <v>1011.5</v>
      </c>
      <c r="O74" s="21">
        <f t="shared" si="3"/>
        <v>13988.5</v>
      </c>
    </row>
    <row r="75" spans="1:15" ht="11.25" customHeight="1" x14ac:dyDescent="0.25">
      <c r="A75" s="17" t="s">
        <v>146</v>
      </c>
      <c r="B75" s="18" t="s">
        <v>16</v>
      </c>
      <c r="C75" s="17" t="s">
        <v>143</v>
      </c>
      <c r="D75" s="17" t="s">
        <v>139</v>
      </c>
      <c r="E75" s="19" t="s">
        <v>46</v>
      </c>
      <c r="F75" s="20">
        <v>39448</v>
      </c>
      <c r="G75" s="21">
        <v>15000</v>
      </c>
      <c r="H75" s="22">
        <v>0</v>
      </c>
      <c r="I75" s="21">
        <v>15000</v>
      </c>
      <c r="J75" s="21">
        <v>430.5</v>
      </c>
      <c r="K75" s="21">
        <v>0</v>
      </c>
      <c r="L75" s="21">
        <v>456</v>
      </c>
      <c r="M75" s="23">
        <v>125</v>
      </c>
      <c r="N75" s="21">
        <f t="shared" si="2"/>
        <v>1011.5</v>
      </c>
      <c r="O75" s="21">
        <f t="shared" si="3"/>
        <v>13988.5</v>
      </c>
    </row>
    <row r="76" spans="1:15" ht="11.25" customHeight="1" x14ac:dyDescent="0.25">
      <c r="A76" s="17" t="s">
        <v>147</v>
      </c>
      <c r="B76" s="18" t="s">
        <v>16</v>
      </c>
      <c r="C76" s="17" t="s">
        <v>143</v>
      </c>
      <c r="D76" s="17" t="s">
        <v>139</v>
      </c>
      <c r="E76" s="19" t="s">
        <v>46</v>
      </c>
      <c r="F76" s="20">
        <v>39448</v>
      </c>
      <c r="G76" s="21">
        <v>15000</v>
      </c>
      <c r="H76" s="22">
        <v>0</v>
      </c>
      <c r="I76" s="21">
        <v>15000</v>
      </c>
      <c r="J76" s="21">
        <v>430.5</v>
      </c>
      <c r="K76" s="21">
        <v>0</v>
      </c>
      <c r="L76" s="21">
        <v>456</v>
      </c>
      <c r="M76" s="23">
        <v>1702.45</v>
      </c>
      <c r="N76" s="21">
        <f t="shared" si="2"/>
        <v>2588.9499999999998</v>
      </c>
      <c r="O76" s="21">
        <f t="shared" si="3"/>
        <v>12411.05</v>
      </c>
    </row>
    <row r="77" spans="1:15" ht="11.25" customHeight="1" x14ac:dyDescent="0.25">
      <c r="A77" s="17" t="s">
        <v>148</v>
      </c>
      <c r="B77" s="18" t="s">
        <v>16</v>
      </c>
      <c r="C77" s="17" t="s">
        <v>143</v>
      </c>
      <c r="D77" s="17" t="s">
        <v>139</v>
      </c>
      <c r="E77" s="19" t="s">
        <v>46</v>
      </c>
      <c r="F77" s="20">
        <v>39448</v>
      </c>
      <c r="G77" s="21">
        <v>15000</v>
      </c>
      <c r="H77" s="22">
        <v>0</v>
      </c>
      <c r="I77" s="21">
        <v>15000</v>
      </c>
      <c r="J77" s="21">
        <v>430.5</v>
      </c>
      <c r="K77" s="21">
        <v>0</v>
      </c>
      <c r="L77" s="21">
        <v>456</v>
      </c>
      <c r="M77" s="23">
        <v>125</v>
      </c>
      <c r="N77" s="21">
        <f t="shared" si="2"/>
        <v>1011.5</v>
      </c>
      <c r="O77" s="21">
        <f t="shared" si="3"/>
        <v>13988.5</v>
      </c>
    </row>
    <row r="78" spans="1:15" ht="11.25" customHeight="1" x14ac:dyDescent="0.25">
      <c r="A78" s="17" t="s">
        <v>149</v>
      </c>
      <c r="B78" s="18" t="s">
        <v>16</v>
      </c>
      <c r="C78" s="17" t="s">
        <v>143</v>
      </c>
      <c r="D78" s="17" t="s">
        <v>139</v>
      </c>
      <c r="E78" s="19" t="s">
        <v>46</v>
      </c>
      <c r="F78" s="20">
        <v>39448</v>
      </c>
      <c r="G78" s="21">
        <v>15000</v>
      </c>
      <c r="H78" s="22">
        <v>0</v>
      </c>
      <c r="I78" s="21">
        <v>15000</v>
      </c>
      <c r="J78" s="21">
        <v>430.5</v>
      </c>
      <c r="K78" s="21">
        <v>0</v>
      </c>
      <c r="L78" s="21">
        <v>456</v>
      </c>
      <c r="M78" s="23">
        <v>125</v>
      </c>
      <c r="N78" s="21">
        <f t="shared" si="2"/>
        <v>1011.5</v>
      </c>
      <c r="O78" s="21">
        <f t="shared" si="3"/>
        <v>13988.5</v>
      </c>
    </row>
    <row r="79" spans="1:15" ht="11.25" customHeight="1" x14ac:dyDescent="0.25">
      <c r="A79" s="17" t="s">
        <v>150</v>
      </c>
      <c r="B79" s="18" t="s">
        <v>16</v>
      </c>
      <c r="C79" s="17" t="s">
        <v>143</v>
      </c>
      <c r="D79" s="17" t="s">
        <v>139</v>
      </c>
      <c r="E79" s="19" t="s">
        <v>46</v>
      </c>
      <c r="F79" s="20">
        <v>39448</v>
      </c>
      <c r="G79" s="21">
        <v>15000</v>
      </c>
      <c r="H79" s="22">
        <v>0</v>
      </c>
      <c r="I79" s="21">
        <v>15000</v>
      </c>
      <c r="J79" s="21">
        <v>430.5</v>
      </c>
      <c r="K79" s="21">
        <v>0</v>
      </c>
      <c r="L79" s="21">
        <v>456</v>
      </c>
      <c r="M79" s="23">
        <v>1702.45</v>
      </c>
      <c r="N79" s="21">
        <f t="shared" si="2"/>
        <v>2588.9499999999998</v>
      </c>
      <c r="O79" s="21">
        <f t="shared" si="3"/>
        <v>12411.05</v>
      </c>
    </row>
    <row r="80" spans="1:15" ht="11.25" customHeight="1" x14ac:dyDescent="0.25">
      <c r="A80" s="17" t="s">
        <v>151</v>
      </c>
      <c r="B80" s="18" t="s">
        <v>28</v>
      </c>
      <c r="C80" s="17" t="s">
        <v>143</v>
      </c>
      <c r="D80" s="17" t="s">
        <v>139</v>
      </c>
      <c r="E80" s="19" t="s">
        <v>46</v>
      </c>
      <c r="F80" s="20">
        <v>40360</v>
      </c>
      <c r="G80" s="21">
        <v>15000</v>
      </c>
      <c r="H80" s="22">
        <v>0</v>
      </c>
      <c r="I80" s="21">
        <v>15000</v>
      </c>
      <c r="J80" s="21">
        <v>430.5</v>
      </c>
      <c r="K80" s="21">
        <v>0</v>
      </c>
      <c r="L80" s="21">
        <v>456</v>
      </c>
      <c r="M80" s="23">
        <v>125</v>
      </c>
      <c r="N80" s="21">
        <f t="shared" si="2"/>
        <v>1011.5</v>
      </c>
      <c r="O80" s="21">
        <f t="shared" si="3"/>
        <v>13988.5</v>
      </c>
    </row>
    <row r="81" spans="1:15" ht="11.25" customHeight="1" x14ac:dyDescent="0.25">
      <c r="A81" s="17" t="s">
        <v>152</v>
      </c>
      <c r="B81" s="18" t="s">
        <v>16</v>
      </c>
      <c r="C81" s="17" t="s">
        <v>143</v>
      </c>
      <c r="D81" s="17" t="s">
        <v>139</v>
      </c>
      <c r="E81" s="19" t="s">
        <v>46</v>
      </c>
      <c r="F81" s="20">
        <v>40878</v>
      </c>
      <c r="G81" s="21">
        <v>15000</v>
      </c>
      <c r="H81" s="22">
        <v>0</v>
      </c>
      <c r="I81" s="21">
        <v>15000</v>
      </c>
      <c r="J81" s="21">
        <v>430.5</v>
      </c>
      <c r="K81" s="21">
        <v>0</v>
      </c>
      <c r="L81" s="21">
        <v>456</v>
      </c>
      <c r="M81" s="23">
        <v>125</v>
      </c>
      <c r="N81" s="21">
        <f t="shared" si="2"/>
        <v>1011.5</v>
      </c>
      <c r="O81" s="21">
        <f t="shared" si="3"/>
        <v>13988.5</v>
      </c>
    </row>
    <row r="82" spans="1:15" ht="11.25" customHeight="1" x14ac:dyDescent="0.25">
      <c r="A82" s="17" t="s">
        <v>153</v>
      </c>
      <c r="B82" s="18" t="s">
        <v>16</v>
      </c>
      <c r="C82" s="17" t="s">
        <v>143</v>
      </c>
      <c r="D82" s="17" t="s">
        <v>139</v>
      </c>
      <c r="E82" s="19" t="s">
        <v>31</v>
      </c>
      <c r="F82" s="20">
        <v>39448</v>
      </c>
      <c r="G82" s="21">
        <v>15000</v>
      </c>
      <c r="H82" s="22">
        <v>0</v>
      </c>
      <c r="I82" s="21">
        <v>15000</v>
      </c>
      <c r="J82" s="21">
        <v>430.5</v>
      </c>
      <c r="K82" s="21">
        <v>0</v>
      </c>
      <c r="L82" s="21">
        <v>456</v>
      </c>
      <c r="M82" s="23">
        <v>25</v>
      </c>
      <c r="N82" s="21">
        <f t="shared" si="2"/>
        <v>911.5</v>
      </c>
      <c r="O82" s="21">
        <f t="shared" si="3"/>
        <v>14088.5</v>
      </c>
    </row>
    <row r="83" spans="1:15" ht="11.25" customHeight="1" x14ac:dyDescent="0.25">
      <c r="A83" s="17" t="s">
        <v>154</v>
      </c>
      <c r="B83" s="18" t="s">
        <v>16</v>
      </c>
      <c r="C83" s="17" t="s">
        <v>143</v>
      </c>
      <c r="D83" s="17" t="s">
        <v>139</v>
      </c>
      <c r="E83" s="19" t="s">
        <v>31</v>
      </c>
      <c r="F83" s="20">
        <v>39448</v>
      </c>
      <c r="G83" s="21">
        <v>15000</v>
      </c>
      <c r="H83" s="22">
        <v>0</v>
      </c>
      <c r="I83" s="21">
        <v>15000</v>
      </c>
      <c r="J83" s="21">
        <v>430.5</v>
      </c>
      <c r="K83" s="21">
        <v>0</v>
      </c>
      <c r="L83" s="21">
        <v>456</v>
      </c>
      <c r="M83" s="23">
        <v>125</v>
      </c>
      <c r="N83" s="21">
        <f t="shared" si="2"/>
        <v>1011.5</v>
      </c>
      <c r="O83" s="21">
        <f t="shared" si="3"/>
        <v>13988.5</v>
      </c>
    </row>
    <row r="84" spans="1:15" ht="11.25" customHeight="1" x14ac:dyDescent="0.25">
      <c r="A84" s="17" t="s">
        <v>155</v>
      </c>
      <c r="B84" s="18" t="s">
        <v>16</v>
      </c>
      <c r="C84" s="17" t="s">
        <v>143</v>
      </c>
      <c r="D84" s="17" t="s">
        <v>139</v>
      </c>
      <c r="E84" s="19" t="s">
        <v>46</v>
      </c>
      <c r="F84" s="20">
        <v>39448</v>
      </c>
      <c r="G84" s="21">
        <v>35000</v>
      </c>
      <c r="H84" s="22">
        <v>0</v>
      </c>
      <c r="I84" s="21">
        <v>35000</v>
      </c>
      <c r="J84" s="21">
        <v>1004.5</v>
      </c>
      <c r="K84" s="21">
        <v>0</v>
      </c>
      <c r="L84" s="21">
        <v>1064</v>
      </c>
      <c r="M84" s="23">
        <v>9869.1299999999992</v>
      </c>
      <c r="N84" s="21">
        <f t="shared" si="2"/>
        <v>11937.63</v>
      </c>
      <c r="O84" s="21">
        <f t="shared" si="3"/>
        <v>23062.370000000003</v>
      </c>
    </row>
    <row r="85" spans="1:15" ht="11.25" customHeight="1" x14ac:dyDescent="0.25">
      <c r="A85" s="17" t="s">
        <v>156</v>
      </c>
      <c r="B85" s="18" t="s">
        <v>16</v>
      </c>
      <c r="C85" s="17" t="s">
        <v>143</v>
      </c>
      <c r="D85" s="17" t="s">
        <v>139</v>
      </c>
      <c r="E85" s="19" t="s">
        <v>31</v>
      </c>
      <c r="F85" s="20">
        <v>44105</v>
      </c>
      <c r="G85" s="21">
        <v>15000</v>
      </c>
      <c r="H85" s="22">
        <v>0</v>
      </c>
      <c r="I85" s="21">
        <v>15000</v>
      </c>
      <c r="J85" s="21">
        <v>430.5</v>
      </c>
      <c r="K85" s="21">
        <v>0</v>
      </c>
      <c r="L85" s="21">
        <v>456</v>
      </c>
      <c r="M85" s="23">
        <v>25</v>
      </c>
      <c r="N85" s="21">
        <f t="shared" si="2"/>
        <v>911.5</v>
      </c>
      <c r="O85" s="21">
        <f t="shared" si="3"/>
        <v>14088.5</v>
      </c>
    </row>
    <row r="86" spans="1:15" ht="11.25" customHeight="1" x14ac:dyDescent="0.25">
      <c r="A86" s="17" t="s">
        <v>157</v>
      </c>
      <c r="B86" s="18" t="s">
        <v>16</v>
      </c>
      <c r="C86" s="17" t="s">
        <v>143</v>
      </c>
      <c r="D86" s="17" t="s">
        <v>139</v>
      </c>
      <c r="E86" s="19" t="s">
        <v>31</v>
      </c>
      <c r="F86" s="20">
        <v>44105</v>
      </c>
      <c r="G86" s="21">
        <v>15000</v>
      </c>
      <c r="H86" s="22">
        <v>0</v>
      </c>
      <c r="I86" s="21">
        <v>15000</v>
      </c>
      <c r="J86" s="21">
        <v>430.5</v>
      </c>
      <c r="K86" s="21">
        <v>0</v>
      </c>
      <c r="L86" s="21">
        <v>456</v>
      </c>
      <c r="M86" s="23">
        <v>25</v>
      </c>
      <c r="N86" s="21">
        <f t="shared" si="2"/>
        <v>911.5</v>
      </c>
      <c r="O86" s="21">
        <f t="shared" si="3"/>
        <v>14088.5</v>
      </c>
    </row>
    <row r="87" spans="1:15" ht="11.25" customHeight="1" x14ac:dyDescent="0.25">
      <c r="A87" s="17" t="s">
        <v>158</v>
      </c>
      <c r="B87" s="18" t="s">
        <v>16</v>
      </c>
      <c r="C87" s="17" t="s">
        <v>143</v>
      </c>
      <c r="D87" s="17" t="s">
        <v>139</v>
      </c>
      <c r="E87" s="19" t="s">
        <v>31</v>
      </c>
      <c r="F87" s="20">
        <v>44409</v>
      </c>
      <c r="G87" s="21">
        <v>15000</v>
      </c>
      <c r="H87" s="22">
        <v>0</v>
      </c>
      <c r="I87" s="21">
        <v>15000</v>
      </c>
      <c r="J87" s="21">
        <v>430.5</v>
      </c>
      <c r="K87" s="21">
        <v>0</v>
      </c>
      <c r="L87" s="21">
        <v>456</v>
      </c>
      <c r="M87" s="23">
        <v>25</v>
      </c>
      <c r="N87" s="21">
        <f t="shared" si="2"/>
        <v>911.5</v>
      </c>
      <c r="O87" s="21">
        <f t="shared" si="3"/>
        <v>14088.5</v>
      </c>
    </row>
    <row r="88" spans="1:15" ht="11.25" customHeight="1" x14ac:dyDescent="0.25">
      <c r="A88" s="17" t="s">
        <v>159</v>
      </c>
      <c r="B88" s="18" t="s">
        <v>16</v>
      </c>
      <c r="C88" s="17" t="s">
        <v>96</v>
      </c>
      <c r="D88" s="17" t="s">
        <v>139</v>
      </c>
      <c r="E88" s="19" t="s">
        <v>46</v>
      </c>
      <c r="F88" s="20">
        <v>39448</v>
      </c>
      <c r="G88" s="21">
        <v>25000</v>
      </c>
      <c r="H88" s="22">
        <v>0</v>
      </c>
      <c r="I88" s="21">
        <v>25000</v>
      </c>
      <c r="J88" s="21">
        <v>717.5</v>
      </c>
      <c r="K88" s="21">
        <v>0</v>
      </c>
      <c r="L88" s="21">
        <v>760</v>
      </c>
      <c r="M88" s="23">
        <v>4518.95</v>
      </c>
      <c r="N88" s="21">
        <f t="shared" si="2"/>
        <v>5996.45</v>
      </c>
      <c r="O88" s="21">
        <f t="shared" si="3"/>
        <v>19003.55</v>
      </c>
    </row>
    <row r="89" spans="1:15" ht="11.25" customHeight="1" x14ac:dyDescent="0.25">
      <c r="A89" s="17" t="s">
        <v>160</v>
      </c>
      <c r="B89" s="18" t="s">
        <v>28</v>
      </c>
      <c r="C89" s="17" t="s">
        <v>96</v>
      </c>
      <c r="D89" s="17" t="s">
        <v>139</v>
      </c>
      <c r="E89" s="19" t="s">
        <v>46</v>
      </c>
      <c r="F89" s="20">
        <v>39448</v>
      </c>
      <c r="G89" s="21">
        <v>35000</v>
      </c>
      <c r="H89" s="22">
        <v>0</v>
      </c>
      <c r="I89" s="21">
        <v>35000</v>
      </c>
      <c r="J89" s="21">
        <v>1004.5</v>
      </c>
      <c r="K89" s="21">
        <v>0</v>
      </c>
      <c r="L89" s="21">
        <v>1064</v>
      </c>
      <c r="M89" s="23">
        <v>475</v>
      </c>
      <c r="N89" s="21">
        <f t="shared" si="2"/>
        <v>2543.5</v>
      </c>
      <c r="O89" s="21">
        <f t="shared" si="3"/>
        <v>32456.5</v>
      </c>
    </row>
    <row r="90" spans="1:15" ht="11.25" customHeight="1" x14ac:dyDescent="0.25">
      <c r="A90" s="17" t="s">
        <v>161</v>
      </c>
      <c r="B90" s="18" t="s">
        <v>16</v>
      </c>
      <c r="C90" s="17" t="s">
        <v>96</v>
      </c>
      <c r="D90" s="17" t="s">
        <v>139</v>
      </c>
      <c r="E90" s="19" t="s">
        <v>46</v>
      </c>
      <c r="F90" s="20">
        <v>39448</v>
      </c>
      <c r="G90" s="21">
        <v>35000</v>
      </c>
      <c r="H90" s="22">
        <v>0</v>
      </c>
      <c r="I90" s="21">
        <v>35000</v>
      </c>
      <c r="J90" s="21">
        <v>1004.5</v>
      </c>
      <c r="K90" s="21">
        <v>0</v>
      </c>
      <c r="L90" s="21">
        <v>1064</v>
      </c>
      <c r="M90" s="23">
        <v>9301.44</v>
      </c>
      <c r="N90" s="21">
        <f t="shared" si="2"/>
        <v>11369.94</v>
      </c>
      <c r="O90" s="21">
        <f t="shared" si="3"/>
        <v>23630.059999999998</v>
      </c>
    </row>
    <row r="91" spans="1:15" ht="11.25" customHeight="1" x14ac:dyDescent="0.25">
      <c r="A91" s="17" t="s">
        <v>162</v>
      </c>
      <c r="B91" s="18" t="s">
        <v>16</v>
      </c>
      <c r="C91" s="17" t="s">
        <v>96</v>
      </c>
      <c r="D91" s="17" t="s">
        <v>139</v>
      </c>
      <c r="E91" s="19" t="s">
        <v>46</v>
      </c>
      <c r="F91" s="20">
        <v>39448</v>
      </c>
      <c r="G91" s="21">
        <v>35000</v>
      </c>
      <c r="H91" s="22">
        <v>0</v>
      </c>
      <c r="I91" s="21">
        <v>35000</v>
      </c>
      <c r="J91" s="21">
        <v>1004.5</v>
      </c>
      <c r="K91" s="21">
        <v>0</v>
      </c>
      <c r="L91" s="21">
        <v>1064</v>
      </c>
      <c r="M91" s="23">
        <v>11769.95</v>
      </c>
      <c r="N91" s="21">
        <f t="shared" si="2"/>
        <v>13838.45</v>
      </c>
      <c r="O91" s="21">
        <f t="shared" si="3"/>
        <v>21161.55</v>
      </c>
    </row>
    <row r="92" spans="1:15" ht="11.25" customHeight="1" x14ac:dyDescent="0.25">
      <c r="A92" s="17" t="s">
        <v>163</v>
      </c>
      <c r="B92" s="18" t="s">
        <v>16</v>
      </c>
      <c r="C92" s="17" t="s">
        <v>70</v>
      </c>
      <c r="D92" s="17" t="s">
        <v>139</v>
      </c>
      <c r="E92" s="19" t="s">
        <v>46</v>
      </c>
      <c r="F92" s="20">
        <v>39448</v>
      </c>
      <c r="G92" s="21">
        <v>35000</v>
      </c>
      <c r="H92" s="22">
        <v>0</v>
      </c>
      <c r="I92" s="21">
        <v>35000</v>
      </c>
      <c r="J92" s="21">
        <v>1004.5</v>
      </c>
      <c r="K92" s="21">
        <v>0</v>
      </c>
      <c r="L92" s="21">
        <v>1064</v>
      </c>
      <c r="M92" s="23">
        <v>2175</v>
      </c>
      <c r="N92" s="21">
        <f t="shared" si="2"/>
        <v>4243.5</v>
      </c>
      <c r="O92" s="21">
        <f t="shared" si="3"/>
        <v>30756.5</v>
      </c>
    </row>
    <row r="93" spans="1:15" ht="11.25" customHeight="1" x14ac:dyDescent="0.25">
      <c r="A93" s="17" t="s">
        <v>164</v>
      </c>
      <c r="B93" s="18" t="s">
        <v>28</v>
      </c>
      <c r="C93" s="17" t="s">
        <v>66</v>
      </c>
      <c r="D93" s="17" t="s">
        <v>165</v>
      </c>
      <c r="E93" s="19" t="s">
        <v>46</v>
      </c>
      <c r="F93" s="20">
        <v>40087</v>
      </c>
      <c r="G93" s="21">
        <v>40000</v>
      </c>
      <c r="H93" s="22">
        <v>0</v>
      </c>
      <c r="I93" s="21">
        <v>40000</v>
      </c>
      <c r="J93" s="21">
        <v>1148</v>
      </c>
      <c r="K93" s="21">
        <v>206.03</v>
      </c>
      <c r="L93" s="21">
        <v>1216</v>
      </c>
      <c r="M93" s="23">
        <v>6629.69</v>
      </c>
      <c r="N93" s="21">
        <f>SUM(J93:M93)</f>
        <v>9199.7199999999993</v>
      </c>
      <c r="O93" s="21">
        <f>G93-N93</f>
        <v>30800.28</v>
      </c>
    </row>
    <row r="94" spans="1:15" ht="11.25" customHeight="1" x14ac:dyDescent="0.25">
      <c r="A94" s="17" t="s">
        <v>166</v>
      </c>
      <c r="B94" s="18" t="s">
        <v>16</v>
      </c>
      <c r="C94" s="17" t="s">
        <v>96</v>
      </c>
      <c r="D94" s="17" t="s">
        <v>165</v>
      </c>
      <c r="E94" s="19" t="s">
        <v>46</v>
      </c>
      <c r="F94" s="20">
        <v>39448</v>
      </c>
      <c r="G94" s="21">
        <v>25000</v>
      </c>
      <c r="H94" s="22">
        <v>0</v>
      </c>
      <c r="I94" s="21">
        <v>25000</v>
      </c>
      <c r="J94" s="21">
        <v>717.5</v>
      </c>
      <c r="K94" s="21">
        <v>0</v>
      </c>
      <c r="L94" s="21">
        <v>760</v>
      </c>
      <c r="M94" s="23">
        <v>6888.17</v>
      </c>
      <c r="N94" s="21">
        <f t="shared" si="2"/>
        <v>8365.67</v>
      </c>
      <c r="O94" s="21">
        <f t="shared" si="3"/>
        <v>16634.330000000002</v>
      </c>
    </row>
    <row r="95" spans="1:15" ht="11.25" customHeight="1" x14ac:dyDescent="0.25">
      <c r="A95" s="17" t="s">
        <v>167</v>
      </c>
      <c r="B95" s="18" t="s">
        <v>16</v>
      </c>
      <c r="C95" s="17" t="s">
        <v>96</v>
      </c>
      <c r="D95" s="17" t="s">
        <v>165</v>
      </c>
      <c r="E95" s="19" t="s">
        <v>31</v>
      </c>
      <c r="F95" s="20">
        <v>44409</v>
      </c>
      <c r="G95" s="21">
        <v>25000</v>
      </c>
      <c r="H95" s="22">
        <v>0</v>
      </c>
      <c r="I95" s="21">
        <v>25000</v>
      </c>
      <c r="J95" s="21">
        <v>717.5</v>
      </c>
      <c r="K95" s="21">
        <v>0</v>
      </c>
      <c r="L95" s="21">
        <v>760</v>
      </c>
      <c r="M95" s="23">
        <v>25</v>
      </c>
      <c r="N95" s="21">
        <f t="shared" si="2"/>
        <v>1502.5</v>
      </c>
      <c r="O95" s="21">
        <f t="shared" si="3"/>
        <v>23497.5</v>
      </c>
    </row>
    <row r="96" spans="1:15" ht="11.25" customHeight="1" x14ac:dyDescent="0.25">
      <c r="A96" s="17" t="s">
        <v>168</v>
      </c>
      <c r="B96" s="18" t="s">
        <v>16</v>
      </c>
      <c r="C96" s="17" t="s">
        <v>96</v>
      </c>
      <c r="D96" s="17" t="s">
        <v>165</v>
      </c>
      <c r="E96" s="19" t="s">
        <v>31</v>
      </c>
      <c r="F96" s="20">
        <v>39448</v>
      </c>
      <c r="G96" s="21">
        <v>25000</v>
      </c>
      <c r="H96" s="22">
        <v>0</v>
      </c>
      <c r="I96" s="21">
        <v>25000</v>
      </c>
      <c r="J96" s="21">
        <v>717.5</v>
      </c>
      <c r="K96" s="21">
        <v>0</v>
      </c>
      <c r="L96" s="21">
        <v>760</v>
      </c>
      <c r="M96" s="23">
        <v>225</v>
      </c>
      <c r="N96" s="21">
        <f t="shared" si="2"/>
        <v>1702.5</v>
      </c>
      <c r="O96" s="21">
        <f t="shared" si="3"/>
        <v>23297.5</v>
      </c>
    </row>
    <row r="97" spans="1:15" ht="11.25" customHeight="1" x14ac:dyDescent="0.25">
      <c r="A97" s="17" t="s">
        <v>169</v>
      </c>
      <c r="B97" s="18" t="s">
        <v>28</v>
      </c>
      <c r="C97" s="17" t="s">
        <v>34</v>
      </c>
      <c r="D97" s="17" t="s">
        <v>165</v>
      </c>
      <c r="E97" s="19" t="s">
        <v>46</v>
      </c>
      <c r="F97" s="20">
        <v>39448</v>
      </c>
      <c r="G97" s="21">
        <v>21000</v>
      </c>
      <c r="H97" s="22">
        <v>0</v>
      </c>
      <c r="I97" s="21">
        <v>21000</v>
      </c>
      <c r="J97" s="21">
        <v>602.70000000000005</v>
      </c>
      <c r="K97" s="21">
        <v>0</v>
      </c>
      <c r="L97" s="21">
        <v>638.4</v>
      </c>
      <c r="M97" s="23">
        <v>2187.0300000000002</v>
      </c>
      <c r="N97" s="21">
        <f t="shared" si="2"/>
        <v>3428.13</v>
      </c>
      <c r="O97" s="21">
        <f t="shared" si="3"/>
        <v>17571.87</v>
      </c>
    </row>
    <row r="98" spans="1:15" ht="11.25" customHeight="1" x14ac:dyDescent="0.25">
      <c r="A98" s="17" t="s">
        <v>170</v>
      </c>
      <c r="B98" s="18" t="s">
        <v>28</v>
      </c>
      <c r="C98" s="17" t="s">
        <v>34</v>
      </c>
      <c r="D98" s="17" t="s">
        <v>165</v>
      </c>
      <c r="E98" s="19" t="s">
        <v>46</v>
      </c>
      <c r="F98" s="20">
        <v>39448</v>
      </c>
      <c r="G98" s="21">
        <v>21000</v>
      </c>
      <c r="H98" s="22">
        <v>0</v>
      </c>
      <c r="I98" s="21">
        <v>21000</v>
      </c>
      <c r="J98" s="21">
        <v>602.70000000000005</v>
      </c>
      <c r="K98" s="21">
        <v>0</v>
      </c>
      <c r="L98" s="21">
        <v>638.4</v>
      </c>
      <c r="M98" s="23">
        <v>3496.52</v>
      </c>
      <c r="N98" s="21">
        <f t="shared" si="2"/>
        <v>4737.62</v>
      </c>
      <c r="O98" s="21">
        <f t="shared" si="3"/>
        <v>16262.380000000001</v>
      </c>
    </row>
    <row r="99" spans="1:15" ht="11.25" customHeight="1" x14ac:dyDescent="0.25">
      <c r="A99" s="17" t="s">
        <v>171</v>
      </c>
      <c r="B99" s="18" t="s">
        <v>16</v>
      </c>
      <c r="C99" s="17" t="s">
        <v>143</v>
      </c>
      <c r="D99" s="17" t="s">
        <v>165</v>
      </c>
      <c r="E99" s="19" t="s">
        <v>31</v>
      </c>
      <c r="F99" s="20">
        <v>39569</v>
      </c>
      <c r="G99" s="21">
        <v>15000</v>
      </c>
      <c r="H99" s="22">
        <v>0</v>
      </c>
      <c r="I99" s="21">
        <v>15000</v>
      </c>
      <c r="J99" s="21">
        <v>430.5</v>
      </c>
      <c r="K99" s="21">
        <v>0</v>
      </c>
      <c r="L99" s="21">
        <v>456</v>
      </c>
      <c r="M99" s="23">
        <v>7137.1</v>
      </c>
      <c r="N99" s="21">
        <f t="shared" si="2"/>
        <v>8023.6</v>
      </c>
      <c r="O99" s="21">
        <f t="shared" si="3"/>
        <v>6976.4</v>
      </c>
    </row>
    <row r="100" spans="1:15" ht="11.25" customHeight="1" x14ac:dyDescent="0.25">
      <c r="A100" s="17" t="s">
        <v>172</v>
      </c>
      <c r="B100" s="18" t="s">
        <v>16</v>
      </c>
      <c r="C100" s="17" t="s">
        <v>143</v>
      </c>
      <c r="D100" s="17" t="s">
        <v>165</v>
      </c>
      <c r="E100" s="19" t="s">
        <v>46</v>
      </c>
      <c r="F100" s="20">
        <v>39448</v>
      </c>
      <c r="G100" s="21">
        <v>15000</v>
      </c>
      <c r="H100" s="22">
        <v>0</v>
      </c>
      <c r="I100" s="21">
        <v>15000</v>
      </c>
      <c r="J100" s="21">
        <v>430.5</v>
      </c>
      <c r="K100" s="21">
        <v>0</v>
      </c>
      <c r="L100" s="21">
        <v>456</v>
      </c>
      <c r="M100" s="23">
        <v>125</v>
      </c>
      <c r="N100" s="21">
        <f t="shared" si="2"/>
        <v>1011.5</v>
      </c>
      <c r="O100" s="21">
        <f t="shared" si="3"/>
        <v>13988.5</v>
      </c>
    </row>
    <row r="101" spans="1:15" ht="11.25" customHeight="1" x14ac:dyDescent="0.25">
      <c r="A101" s="17" t="s">
        <v>173</v>
      </c>
      <c r="B101" s="18" t="s">
        <v>16</v>
      </c>
      <c r="C101" s="17" t="s">
        <v>143</v>
      </c>
      <c r="D101" s="17" t="s">
        <v>165</v>
      </c>
      <c r="E101" s="19" t="s">
        <v>46</v>
      </c>
      <c r="F101" s="20">
        <v>39448</v>
      </c>
      <c r="G101" s="21">
        <v>15000</v>
      </c>
      <c r="H101" s="22">
        <v>0</v>
      </c>
      <c r="I101" s="21">
        <v>15000</v>
      </c>
      <c r="J101" s="21">
        <v>430.5</v>
      </c>
      <c r="K101" s="21">
        <v>0</v>
      </c>
      <c r="L101" s="21">
        <v>456</v>
      </c>
      <c r="M101" s="23">
        <v>7695.71</v>
      </c>
      <c r="N101" s="21">
        <f t="shared" si="2"/>
        <v>8582.2099999999991</v>
      </c>
      <c r="O101" s="21">
        <f t="shared" si="3"/>
        <v>6417.7900000000009</v>
      </c>
    </row>
    <row r="102" spans="1:15" ht="11.25" customHeight="1" x14ac:dyDescent="0.25">
      <c r="A102" s="17" t="s">
        <v>174</v>
      </c>
      <c r="B102" s="18" t="s">
        <v>16</v>
      </c>
      <c r="C102" s="17" t="s">
        <v>143</v>
      </c>
      <c r="D102" s="17" t="s">
        <v>165</v>
      </c>
      <c r="E102" s="19" t="s">
        <v>46</v>
      </c>
      <c r="F102" s="20">
        <v>39448</v>
      </c>
      <c r="G102" s="21">
        <v>15000</v>
      </c>
      <c r="H102" s="22">
        <v>0</v>
      </c>
      <c r="I102" s="21">
        <v>15000</v>
      </c>
      <c r="J102" s="21">
        <v>430.5</v>
      </c>
      <c r="K102" s="21">
        <v>0</v>
      </c>
      <c r="L102" s="21">
        <v>456</v>
      </c>
      <c r="M102" s="23">
        <v>225</v>
      </c>
      <c r="N102" s="21">
        <f t="shared" si="2"/>
        <v>1111.5</v>
      </c>
      <c r="O102" s="21">
        <f t="shared" si="3"/>
        <v>13888.5</v>
      </c>
    </row>
    <row r="103" spans="1:15" ht="11.25" customHeight="1" x14ac:dyDescent="0.25">
      <c r="A103" s="17" t="s">
        <v>175</v>
      </c>
      <c r="B103" s="18" t="s">
        <v>16</v>
      </c>
      <c r="C103" s="17" t="s">
        <v>143</v>
      </c>
      <c r="D103" s="17" t="s">
        <v>165</v>
      </c>
      <c r="E103" s="19" t="s">
        <v>46</v>
      </c>
      <c r="F103" s="20">
        <v>40087</v>
      </c>
      <c r="G103" s="21">
        <v>15000</v>
      </c>
      <c r="H103" s="22">
        <v>0</v>
      </c>
      <c r="I103" s="21">
        <v>15000</v>
      </c>
      <c r="J103" s="21">
        <v>430.5</v>
      </c>
      <c r="K103" s="21">
        <v>0</v>
      </c>
      <c r="L103" s="21">
        <v>456</v>
      </c>
      <c r="M103" s="23">
        <v>345</v>
      </c>
      <c r="N103" s="21">
        <f t="shared" si="2"/>
        <v>1231.5</v>
      </c>
      <c r="O103" s="21">
        <f t="shared" si="3"/>
        <v>13768.5</v>
      </c>
    </row>
    <row r="104" spans="1:15" ht="11.25" customHeight="1" x14ac:dyDescent="0.25">
      <c r="A104" s="17" t="s">
        <v>176</v>
      </c>
      <c r="B104" s="18" t="s">
        <v>16</v>
      </c>
      <c r="C104" s="17" t="s">
        <v>143</v>
      </c>
      <c r="D104" s="17" t="s">
        <v>165</v>
      </c>
      <c r="E104" s="19" t="s">
        <v>46</v>
      </c>
      <c r="F104" s="20">
        <v>40087</v>
      </c>
      <c r="G104" s="21">
        <v>15000</v>
      </c>
      <c r="H104" s="22">
        <v>0</v>
      </c>
      <c r="I104" s="21">
        <v>15000</v>
      </c>
      <c r="J104" s="21">
        <v>430.5</v>
      </c>
      <c r="K104" s="21">
        <v>0</v>
      </c>
      <c r="L104" s="21">
        <v>456</v>
      </c>
      <c r="M104" s="23">
        <v>1802.45</v>
      </c>
      <c r="N104" s="21">
        <f t="shared" si="2"/>
        <v>2688.95</v>
      </c>
      <c r="O104" s="21">
        <f t="shared" si="3"/>
        <v>12311.05</v>
      </c>
    </row>
    <row r="105" spans="1:15" ht="11.25" customHeight="1" x14ac:dyDescent="0.25">
      <c r="A105" s="17" t="s">
        <v>177</v>
      </c>
      <c r="B105" s="18" t="s">
        <v>16</v>
      </c>
      <c r="C105" s="17" t="s">
        <v>143</v>
      </c>
      <c r="D105" s="17" t="s">
        <v>165</v>
      </c>
      <c r="E105" s="19" t="s">
        <v>31</v>
      </c>
      <c r="F105" s="20">
        <v>39448</v>
      </c>
      <c r="G105" s="21">
        <v>15000</v>
      </c>
      <c r="H105" s="22">
        <v>0</v>
      </c>
      <c r="I105" s="21">
        <v>15000</v>
      </c>
      <c r="J105" s="21">
        <v>430.5</v>
      </c>
      <c r="K105" s="21">
        <v>0</v>
      </c>
      <c r="L105" s="21">
        <v>456</v>
      </c>
      <c r="M105" s="23">
        <v>6024.2</v>
      </c>
      <c r="N105" s="21">
        <f t="shared" si="2"/>
        <v>6910.7</v>
      </c>
      <c r="O105" s="21">
        <f t="shared" si="3"/>
        <v>8089.3</v>
      </c>
    </row>
    <row r="106" spans="1:15" ht="11.25" customHeight="1" x14ac:dyDescent="0.25">
      <c r="A106" s="17" t="s">
        <v>178</v>
      </c>
      <c r="B106" s="18" t="s">
        <v>16</v>
      </c>
      <c r="C106" s="17" t="s">
        <v>143</v>
      </c>
      <c r="D106" s="17" t="s">
        <v>165</v>
      </c>
      <c r="E106" s="19" t="s">
        <v>31</v>
      </c>
      <c r="F106" s="20">
        <v>39448</v>
      </c>
      <c r="G106" s="21">
        <v>15000</v>
      </c>
      <c r="H106" s="22">
        <v>0</v>
      </c>
      <c r="I106" s="21">
        <v>15000</v>
      </c>
      <c r="J106" s="21">
        <v>430.5</v>
      </c>
      <c r="K106" s="21">
        <v>0</v>
      </c>
      <c r="L106" s="21">
        <v>456</v>
      </c>
      <c r="M106" s="23">
        <v>3144.68</v>
      </c>
      <c r="N106" s="21">
        <f t="shared" si="2"/>
        <v>4031.18</v>
      </c>
      <c r="O106" s="21">
        <f t="shared" si="3"/>
        <v>10968.82</v>
      </c>
    </row>
    <row r="107" spans="1:15" ht="11.25" customHeight="1" x14ac:dyDescent="0.25">
      <c r="A107" s="17" t="s">
        <v>179</v>
      </c>
      <c r="B107" s="18" t="s">
        <v>16</v>
      </c>
      <c r="C107" s="17" t="s">
        <v>143</v>
      </c>
      <c r="D107" s="17" t="s">
        <v>165</v>
      </c>
      <c r="E107" s="19" t="s">
        <v>31</v>
      </c>
      <c r="F107" s="20">
        <v>44621</v>
      </c>
      <c r="G107" s="21">
        <v>15000</v>
      </c>
      <c r="H107" s="22">
        <v>0</v>
      </c>
      <c r="I107" s="21">
        <v>15000</v>
      </c>
      <c r="J107" s="21">
        <v>430.5</v>
      </c>
      <c r="K107" s="21">
        <v>0</v>
      </c>
      <c r="L107" s="21">
        <v>456</v>
      </c>
      <c r="M107" s="23">
        <v>25</v>
      </c>
      <c r="N107" s="21">
        <f t="shared" si="2"/>
        <v>911.5</v>
      </c>
      <c r="O107" s="21">
        <f t="shared" si="3"/>
        <v>14088.5</v>
      </c>
    </row>
    <row r="108" spans="1:15" ht="11.25" customHeight="1" x14ac:dyDescent="0.25">
      <c r="A108" s="17" t="s">
        <v>180</v>
      </c>
      <c r="B108" s="18" t="s">
        <v>16</v>
      </c>
      <c r="C108" s="17" t="s">
        <v>143</v>
      </c>
      <c r="D108" s="17" t="s">
        <v>165</v>
      </c>
      <c r="E108" s="19" t="s">
        <v>46</v>
      </c>
      <c r="F108" s="20">
        <v>39448</v>
      </c>
      <c r="G108" s="21">
        <v>15000</v>
      </c>
      <c r="H108" s="22">
        <v>0</v>
      </c>
      <c r="I108" s="21">
        <v>15000</v>
      </c>
      <c r="J108" s="21">
        <v>430.5</v>
      </c>
      <c r="K108" s="21">
        <v>0</v>
      </c>
      <c r="L108" s="21">
        <v>456</v>
      </c>
      <c r="M108" s="23">
        <v>125</v>
      </c>
      <c r="N108" s="21">
        <f t="shared" si="2"/>
        <v>1011.5</v>
      </c>
      <c r="O108" s="21">
        <f t="shared" si="3"/>
        <v>13988.5</v>
      </c>
    </row>
    <row r="109" spans="1:15" ht="11.25" customHeight="1" x14ac:dyDescent="0.25">
      <c r="A109" s="17" t="s">
        <v>181</v>
      </c>
      <c r="B109" s="18" t="s">
        <v>16</v>
      </c>
      <c r="C109" s="17" t="s">
        <v>137</v>
      </c>
      <c r="D109" s="17" t="s">
        <v>165</v>
      </c>
      <c r="E109" s="19" t="s">
        <v>31</v>
      </c>
      <c r="F109" s="20">
        <v>39448</v>
      </c>
      <c r="G109" s="21">
        <v>13500</v>
      </c>
      <c r="H109" s="22">
        <v>0</v>
      </c>
      <c r="I109" s="21">
        <v>13500</v>
      </c>
      <c r="J109" s="21">
        <v>387.45</v>
      </c>
      <c r="K109" s="21">
        <v>0</v>
      </c>
      <c r="L109" s="21">
        <v>410.4</v>
      </c>
      <c r="M109" s="23">
        <v>10327.450000000001</v>
      </c>
      <c r="N109" s="21">
        <f t="shared" si="2"/>
        <v>11125.300000000001</v>
      </c>
      <c r="O109" s="21">
        <f t="shared" si="3"/>
        <v>2374.6999999999989</v>
      </c>
    </row>
    <row r="110" spans="1:15" ht="11.25" customHeight="1" x14ac:dyDescent="0.25">
      <c r="A110" s="17" t="s">
        <v>182</v>
      </c>
      <c r="B110" s="18" t="s">
        <v>16</v>
      </c>
      <c r="C110" s="17" t="s">
        <v>96</v>
      </c>
      <c r="D110" s="17" t="s">
        <v>183</v>
      </c>
      <c r="E110" s="19" t="s">
        <v>31</v>
      </c>
      <c r="F110" s="20">
        <v>44409</v>
      </c>
      <c r="G110" s="21">
        <v>25000</v>
      </c>
      <c r="H110" s="22">
        <v>0</v>
      </c>
      <c r="I110" s="21">
        <v>25000</v>
      </c>
      <c r="J110" s="21">
        <v>717.5</v>
      </c>
      <c r="K110" s="21">
        <v>0</v>
      </c>
      <c r="L110" s="21">
        <v>760</v>
      </c>
      <c r="M110" s="23">
        <v>25</v>
      </c>
      <c r="N110" s="21">
        <f t="shared" si="2"/>
        <v>1502.5</v>
      </c>
      <c r="O110" s="21">
        <f t="shared" si="3"/>
        <v>23497.5</v>
      </c>
    </row>
    <row r="111" spans="1:15" ht="11.25" customHeight="1" x14ac:dyDescent="0.25">
      <c r="A111" s="17" t="s">
        <v>184</v>
      </c>
      <c r="B111" s="18" t="s">
        <v>16</v>
      </c>
      <c r="C111" s="17" t="s">
        <v>96</v>
      </c>
      <c r="D111" s="17" t="s">
        <v>183</v>
      </c>
      <c r="E111" s="19" t="s">
        <v>31</v>
      </c>
      <c r="F111" s="20">
        <v>44409</v>
      </c>
      <c r="G111" s="21">
        <v>25000</v>
      </c>
      <c r="H111" s="22">
        <v>0</v>
      </c>
      <c r="I111" s="21">
        <v>25000</v>
      </c>
      <c r="J111" s="21">
        <v>717.5</v>
      </c>
      <c r="K111" s="21">
        <v>0</v>
      </c>
      <c r="L111" s="21">
        <v>760</v>
      </c>
      <c r="M111" s="23">
        <v>25</v>
      </c>
      <c r="N111" s="21">
        <f t="shared" si="2"/>
        <v>1502.5</v>
      </c>
      <c r="O111" s="21">
        <f t="shared" si="3"/>
        <v>23497.5</v>
      </c>
    </row>
    <row r="112" spans="1:15" ht="11.25" customHeight="1" x14ac:dyDescent="0.25">
      <c r="A112" s="17" t="s">
        <v>185</v>
      </c>
      <c r="B112" s="18" t="s">
        <v>16</v>
      </c>
      <c r="C112" s="17" t="s">
        <v>143</v>
      </c>
      <c r="D112" s="17" t="s">
        <v>183</v>
      </c>
      <c r="E112" s="19" t="s">
        <v>46</v>
      </c>
      <c r="F112" s="20">
        <v>44166</v>
      </c>
      <c r="G112" s="21">
        <v>15000</v>
      </c>
      <c r="H112" s="22">
        <v>0</v>
      </c>
      <c r="I112" s="21">
        <v>15000</v>
      </c>
      <c r="J112" s="21">
        <v>430.5</v>
      </c>
      <c r="K112" s="21">
        <v>0</v>
      </c>
      <c r="L112" s="21">
        <v>456</v>
      </c>
      <c r="M112" s="23">
        <v>1702.45</v>
      </c>
      <c r="N112" s="21">
        <f t="shared" si="2"/>
        <v>2588.9499999999998</v>
      </c>
      <c r="O112" s="21">
        <f t="shared" si="3"/>
        <v>12411.05</v>
      </c>
    </row>
    <row r="113" spans="1:15" ht="11.25" customHeight="1" x14ac:dyDescent="0.25">
      <c r="A113" s="17" t="s">
        <v>186</v>
      </c>
      <c r="B113" s="18" t="s">
        <v>28</v>
      </c>
      <c r="C113" s="17" t="s">
        <v>143</v>
      </c>
      <c r="D113" s="17" t="s">
        <v>183</v>
      </c>
      <c r="E113" s="19" t="s">
        <v>31</v>
      </c>
      <c r="F113" s="20">
        <v>44501</v>
      </c>
      <c r="G113" s="21">
        <v>15000</v>
      </c>
      <c r="H113" s="22">
        <v>0</v>
      </c>
      <c r="I113" s="21">
        <v>15000</v>
      </c>
      <c r="J113" s="21">
        <v>430.5</v>
      </c>
      <c r="K113" s="21">
        <v>0</v>
      </c>
      <c r="L113" s="21">
        <v>456</v>
      </c>
      <c r="M113" s="23">
        <v>25</v>
      </c>
      <c r="N113" s="21">
        <f t="shared" si="2"/>
        <v>911.5</v>
      </c>
      <c r="O113" s="21">
        <f t="shared" si="3"/>
        <v>14088.5</v>
      </c>
    </row>
    <row r="114" spans="1:15" ht="11.25" customHeight="1" x14ac:dyDescent="0.25">
      <c r="A114" s="17" t="s">
        <v>187</v>
      </c>
      <c r="B114" s="18" t="s">
        <v>16</v>
      </c>
      <c r="C114" s="17" t="s">
        <v>143</v>
      </c>
      <c r="D114" s="17" t="s">
        <v>183</v>
      </c>
      <c r="E114" s="19" t="s">
        <v>31</v>
      </c>
      <c r="F114" s="20">
        <v>44501</v>
      </c>
      <c r="G114" s="21">
        <v>15000</v>
      </c>
      <c r="H114" s="22">
        <v>0</v>
      </c>
      <c r="I114" s="21">
        <v>15000</v>
      </c>
      <c r="J114" s="21">
        <v>430.5</v>
      </c>
      <c r="K114" s="21">
        <v>0</v>
      </c>
      <c r="L114" s="21">
        <v>456</v>
      </c>
      <c r="M114" s="23">
        <v>25</v>
      </c>
      <c r="N114" s="21">
        <f t="shared" si="2"/>
        <v>911.5</v>
      </c>
      <c r="O114" s="21">
        <f t="shared" si="3"/>
        <v>14088.5</v>
      </c>
    </row>
    <row r="115" spans="1:15" ht="11.25" customHeight="1" x14ac:dyDescent="0.25">
      <c r="A115" s="17" t="s">
        <v>188</v>
      </c>
      <c r="B115" s="18" t="s">
        <v>16</v>
      </c>
      <c r="C115" s="17" t="s">
        <v>143</v>
      </c>
      <c r="D115" s="17" t="s">
        <v>183</v>
      </c>
      <c r="E115" s="19" t="s">
        <v>31</v>
      </c>
      <c r="F115" s="20">
        <v>44531</v>
      </c>
      <c r="G115" s="21">
        <v>15000</v>
      </c>
      <c r="H115" s="22">
        <v>0</v>
      </c>
      <c r="I115" s="21">
        <v>15000</v>
      </c>
      <c r="J115" s="21">
        <v>430.5</v>
      </c>
      <c r="K115" s="21">
        <v>0</v>
      </c>
      <c r="L115" s="21">
        <v>456</v>
      </c>
      <c r="M115" s="23">
        <v>25</v>
      </c>
      <c r="N115" s="21">
        <f t="shared" si="2"/>
        <v>911.5</v>
      </c>
      <c r="O115" s="21">
        <f t="shared" si="3"/>
        <v>14088.5</v>
      </c>
    </row>
    <row r="116" spans="1:15" ht="11.25" customHeight="1" x14ac:dyDescent="0.25">
      <c r="A116" s="17" t="s">
        <v>189</v>
      </c>
      <c r="B116" s="18" t="s">
        <v>16</v>
      </c>
      <c r="C116" s="17" t="s">
        <v>70</v>
      </c>
      <c r="D116" s="17" t="s">
        <v>190</v>
      </c>
      <c r="E116" s="19" t="s">
        <v>31</v>
      </c>
      <c r="F116" s="20">
        <v>39448</v>
      </c>
      <c r="G116" s="21">
        <v>35000</v>
      </c>
      <c r="H116" s="22">
        <v>0</v>
      </c>
      <c r="I116" s="21">
        <v>35000</v>
      </c>
      <c r="J116" s="21">
        <v>1004.5</v>
      </c>
      <c r="K116" s="21">
        <v>0</v>
      </c>
      <c r="L116" s="21">
        <v>1064</v>
      </c>
      <c r="M116" s="23">
        <v>15324.55</v>
      </c>
      <c r="N116" s="21">
        <f t="shared" si="2"/>
        <v>17393.05</v>
      </c>
      <c r="O116" s="21">
        <f t="shared" si="3"/>
        <v>17606.95</v>
      </c>
    </row>
    <row r="117" spans="1:15" ht="11.25" customHeight="1" x14ac:dyDescent="0.25">
      <c r="A117" s="17" t="s">
        <v>191</v>
      </c>
      <c r="B117" s="18" t="s">
        <v>16</v>
      </c>
      <c r="C117" s="17" t="s">
        <v>143</v>
      </c>
      <c r="D117" s="17" t="s">
        <v>190</v>
      </c>
      <c r="E117" s="19" t="s">
        <v>46</v>
      </c>
      <c r="F117" s="20">
        <v>39448</v>
      </c>
      <c r="G117" s="21">
        <v>15000</v>
      </c>
      <c r="H117" s="22">
        <v>0</v>
      </c>
      <c r="I117" s="21">
        <v>15000</v>
      </c>
      <c r="J117" s="21">
        <v>430.5</v>
      </c>
      <c r="K117" s="21">
        <v>0</v>
      </c>
      <c r="L117" s="21">
        <v>456</v>
      </c>
      <c r="M117" s="23">
        <v>1602.45</v>
      </c>
      <c r="N117" s="21">
        <f t="shared" si="2"/>
        <v>2488.9499999999998</v>
      </c>
      <c r="O117" s="21">
        <f t="shared" si="3"/>
        <v>12511.05</v>
      </c>
    </row>
    <row r="118" spans="1:15" ht="11.25" customHeight="1" x14ac:dyDescent="0.25">
      <c r="A118" s="17" t="s">
        <v>192</v>
      </c>
      <c r="B118" s="18" t="s">
        <v>16</v>
      </c>
      <c r="C118" s="17" t="s">
        <v>96</v>
      </c>
      <c r="D118" s="17" t="s">
        <v>193</v>
      </c>
      <c r="E118" s="19" t="s">
        <v>31</v>
      </c>
      <c r="F118" s="20">
        <v>44531</v>
      </c>
      <c r="G118" s="21">
        <v>25000</v>
      </c>
      <c r="H118" s="22">
        <v>0</v>
      </c>
      <c r="I118" s="21">
        <v>25000</v>
      </c>
      <c r="J118" s="21">
        <v>717.5</v>
      </c>
      <c r="K118" s="21">
        <v>0</v>
      </c>
      <c r="L118" s="21">
        <v>760</v>
      </c>
      <c r="M118" s="23">
        <v>25</v>
      </c>
      <c r="N118" s="21">
        <f t="shared" si="2"/>
        <v>1502.5</v>
      </c>
      <c r="O118" s="21">
        <f t="shared" si="3"/>
        <v>23497.5</v>
      </c>
    </row>
    <row r="119" spans="1:15" ht="11.25" customHeight="1" x14ac:dyDescent="0.25">
      <c r="A119" s="17" t="s">
        <v>194</v>
      </c>
      <c r="B119" s="18" t="s">
        <v>16</v>
      </c>
      <c r="C119" s="17" t="s">
        <v>143</v>
      </c>
      <c r="D119" s="17" t="s">
        <v>193</v>
      </c>
      <c r="E119" s="19" t="s">
        <v>46</v>
      </c>
      <c r="F119" s="20">
        <v>39448</v>
      </c>
      <c r="G119" s="21">
        <v>15000</v>
      </c>
      <c r="H119" s="22">
        <v>0</v>
      </c>
      <c r="I119" s="21">
        <v>15000</v>
      </c>
      <c r="J119" s="21">
        <v>430.5</v>
      </c>
      <c r="K119" s="21">
        <v>0</v>
      </c>
      <c r="L119" s="21">
        <v>456</v>
      </c>
      <c r="M119" s="23">
        <v>25</v>
      </c>
      <c r="N119" s="21">
        <f t="shared" si="2"/>
        <v>911.5</v>
      </c>
      <c r="O119" s="21">
        <f t="shared" si="3"/>
        <v>14088.5</v>
      </c>
    </row>
    <row r="120" spans="1:15" ht="11.25" customHeight="1" x14ac:dyDescent="0.25">
      <c r="A120" s="17" t="s">
        <v>195</v>
      </c>
      <c r="B120" s="18" t="s">
        <v>16</v>
      </c>
      <c r="C120" s="17" t="s">
        <v>143</v>
      </c>
      <c r="D120" s="17" t="s">
        <v>193</v>
      </c>
      <c r="E120" s="19" t="s">
        <v>31</v>
      </c>
      <c r="F120" s="20">
        <v>39448</v>
      </c>
      <c r="G120" s="21">
        <v>15000</v>
      </c>
      <c r="H120" s="22">
        <v>0</v>
      </c>
      <c r="I120" s="21">
        <v>15000</v>
      </c>
      <c r="J120" s="21">
        <v>430.5</v>
      </c>
      <c r="K120" s="21">
        <v>0</v>
      </c>
      <c r="L120" s="21">
        <v>456</v>
      </c>
      <c r="M120" s="23">
        <v>25</v>
      </c>
      <c r="N120" s="21">
        <f t="shared" si="2"/>
        <v>911.5</v>
      </c>
      <c r="O120" s="21">
        <f t="shared" si="3"/>
        <v>14088.5</v>
      </c>
    </row>
    <row r="121" spans="1:15" ht="11.25" customHeight="1" x14ac:dyDescent="0.25">
      <c r="A121" s="17" t="s">
        <v>196</v>
      </c>
      <c r="B121" s="18" t="s">
        <v>16</v>
      </c>
      <c r="C121" s="17" t="s">
        <v>143</v>
      </c>
      <c r="D121" s="17" t="s">
        <v>193</v>
      </c>
      <c r="E121" s="19" t="s">
        <v>31</v>
      </c>
      <c r="F121" s="20">
        <v>44682</v>
      </c>
      <c r="G121" s="21">
        <v>15000</v>
      </c>
      <c r="H121" s="22">
        <v>0</v>
      </c>
      <c r="I121" s="21">
        <v>15000</v>
      </c>
      <c r="J121" s="21">
        <v>430.5</v>
      </c>
      <c r="K121" s="21">
        <v>0</v>
      </c>
      <c r="L121" s="21">
        <v>456</v>
      </c>
      <c r="M121" s="23">
        <v>25</v>
      </c>
      <c r="N121" s="21">
        <f t="shared" si="2"/>
        <v>911.5</v>
      </c>
      <c r="O121" s="21">
        <f t="shared" si="3"/>
        <v>14088.5</v>
      </c>
    </row>
    <row r="122" spans="1:15" ht="11.25" customHeight="1" x14ac:dyDescent="0.25">
      <c r="A122" s="17" t="s">
        <v>197</v>
      </c>
      <c r="B122" s="18" t="s">
        <v>28</v>
      </c>
      <c r="C122" s="17" t="s">
        <v>96</v>
      </c>
      <c r="D122" s="17" t="s">
        <v>198</v>
      </c>
      <c r="E122" s="19" t="s">
        <v>46</v>
      </c>
      <c r="F122" s="20">
        <v>39448</v>
      </c>
      <c r="G122" s="21">
        <v>31106.25</v>
      </c>
      <c r="H122" s="22">
        <v>0</v>
      </c>
      <c r="I122" s="21">
        <v>31106.25</v>
      </c>
      <c r="J122" s="21">
        <v>892.75</v>
      </c>
      <c r="K122" s="21">
        <v>0</v>
      </c>
      <c r="L122" s="21">
        <v>945.63</v>
      </c>
      <c r="M122" s="23">
        <v>1602.45</v>
      </c>
      <c r="N122" s="21">
        <f t="shared" si="2"/>
        <v>3440.83</v>
      </c>
      <c r="O122" s="21">
        <f t="shared" si="3"/>
        <v>27665.42</v>
      </c>
    </row>
    <row r="123" spans="1:15" ht="11.25" customHeight="1" x14ac:dyDescent="0.25">
      <c r="A123" s="17" t="s">
        <v>199</v>
      </c>
      <c r="B123" s="18" t="s">
        <v>16</v>
      </c>
      <c r="C123" s="17" t="s">
        <v>96</v>
      </c>
      <c r="D123" s="17" t="s">
        <v>198</v>
      </c>
      <c r="E123" s="19" t="s">
        <v>46</v>
      </c>
      <c r="F123" s="20">
        <v>39448</v>
      </c>
      <c r="G123" s="21">
        <v>35000</v>
      </c>
      <c r="H123" s="22">
        <v>0</v>
      </c>
      <c r="I123" s="21">
        <v>35000</v>
      </c>
      <c r="J123" s="21">
        <v>1004.5</v>
      </c>
      <c r="K123" s="21">
        <v>0</v>
      </c>
      <c r="L123" s="21">
        <v>1064</v>
      </c>
      <c r="M123" s="23">
        <v>15260.77</v>
      </c>
      <c r="N123" s="21">
        <f t="shared" si="2"/>
        <v>17329.27</v>
      </c>
      <c r="O123" s="21">
        <f t="shared" si="3"/>
        <v>17670.73</v>
      </c>
    </row>
    <row r="124" spans="1:15" ht="11.25" customHeight="1" x14ac:dyDescent="0.25">
      <c r="A124" s="17" t="s">
        <v>200</v>
      </c>
      <c r="B124" s="18" t="s">
        <v>16</v>
      </c>
      <c r="C124" s="17" t="s">
        <v>96</v>
      </c>
      <c r="D124" s="17" t="s">
        <v>198</v>
      </c>
      <c r="E124" s="19" t="s">
        <v>31</v>
      </c>
      <c r="F124" s="20">
        <v>44105</v>
      </c>
      <c r="G124" s="21">
        <v>25000</v>
      </c>
      <c r="H124" s="22">
        <v>0</v>
      </c>
      <c r="I124" s="21">
        <v>25000</v>
      </c>
      <c r="J124" s="21">
        <v>717.5</v>
      </c>
      <c r="K124" s="21">
        <v>0</v>
      </c>
      <c r="L124" s="21">
        <v>760</v>
      </c>
      <c r="M124" s="23">
        <v>25</v>
      </c>
      <c r="N124" s="21">
        <f t="shared" si="2"/>
        <v>1502.5</v>
      </c>
      <c r="O124" s="21">
        <f t="shared" si="3"/>
        <v>23497.5</v>
      </c>
    </row>
    <row r="125" spans="1:15" ht="11.25" customHeight="1" x14ac:dyDescent="0.25">
      <c r="A125" s="17" t="s">
        <v>201</v>
      </c>
      <c r="B125" s="18" t="s">
        <v>16</v>
      </c>
      <c r="C125" s="17" t="s">
        <v>96</v>
      </c>
      <c r="D125" s="17" t="s">
        <v>198</v>
      </c>
      <c r="E125" s="19" t="s">
        <v>31</v>
      </c>
      <c r="F125" s="20">
        <v>44409</v>
      </c>
      <c r="G125" s="21">
        <v>25000</v>
      </c>
      <c r="H125" s="22">
        <v>0</v>
      </c>
      <c r="I125" s="21">
        <v>25000</v>
      </c>
      <c r="J125" s="21">
        <v>717.5</v>
      </c>
      <c r="K125" s="21">
        <v>0</v>
      </c>
      <c r="L125" s="21">
        <v>760</v>
      </c>
      <c r="M125" s="23">
        <v>25</v>
      </c>
      <c r="N125" s="21">
        <f t="shared" si="2"/>
        <v>1502.5</v>
      </c>
      <c r="O125" s="21">
        <f t="shared" si="3"/>
        <v>23497.5</v>
      </c>
    </row>
    <row r="126" spans="1:15" ht="11.25" customHeight="1" x14ac:dyDescent="0.25">
      <c r="A126" s="17" t="s">
        <v>202</v>
      </c>
      <c r="B126" s="18" t="s">
        <v>16</v>
      </c>
      <c r="C126" s="17" t="s">
        <v>143</v>
      </c>
      <c r="D126" s="17" t="s">
        <v>198</v>
      </c>
      <c r="E126" s="19" t="s">
        <v>46</v>
      </c>
      <c r="F126" s="20">
        <v>39448</v>
      </c>
      <c r="G126" s="21">
        <v>15000</v>
      </c>
      <c r="H126" s="22">
        <v>0</v>
      </c>
      <c r="I126" s="21">
        <v>15000</v>
      </c>
      <c r="J126" s="21">
        <v>430.5</v>
      </c>
      <c r="K126" s="21">
        <v>0</v>
      </c>
      <c r="L126" s="21">
        <v>456</v>
      </c>
      <c r="M126" s="23">
        <v>25</v>
      </c>
      <c r="N126" s="21">
        <f t="shared" si="2"/>
        <v>911.5</v>
      </c>
      <c r="O126" s="21">
        <f t="shared" si="3"/>
        <v>14088.5</v>
      </c>
    </row>
    <row r="127" spans="1:15" ht="11.25" customHeight="1" x14ac:dyDescent="0.25">
      <c r="A127" s="17" t="s">
        <v>203</v>
      </c>
      <c r="B127" s="18" t="s">
        <v>28</v>
      </c>
      <c r="C127" s="17" t="s">
        <v>143</v>
      </c>
      <c r="D127" s="17" t="s">
        <v>198</v>
      </c>
      <c r="E127" s="19" t="s">
        <v>46</v>
      </c>
      <c r="F127" s="20">
        <v>39448</v>
      </c>
      <c r="G127" s="21">
        <v>15000</v>
      </c>
      <c r="H127" s="22">
        <v>0</v>
      </c>
      <c r="I127" s="21">
        <v>15000</v>
      </c>
      <c r="J127" s="21">
        <v>430.5</v>
      </c>
      <c r="K127" s="21">
        <v>0</v>
      </c>
      <c r="L127" s="21">
        <v>456</v>
      </c>
      <c r="M127" s="23">
        <v>25</v>
      </c>
      <c r="N127" s="21">
        <f t="shared" si="2"/>
        <v>911.5</v>
      </c>
      <c r="O127" s="21">
        <f t="shared" si="3"/>
        <v>14088.5</v>
      </c>
    </row>
    <row r="128" spans="1:15" ht="11.25" customHeight="1" x14ac:dyDescent="0.25">
      <c r="A128" s="17" t="s">
        <v>204</v>
      </c>
      <c r="B128" s="18" t="s">
        <v>16</v>
      </c>
      <c r="C128" s="17" t="s">
        <v>143</v>
      </c>
      <c r="D128" s="17" t="s">
        <v>198</v>
      </c>
      <c r="E128" s="19" t="s">
        <v>46</v>
      </c>
      <c r="F128" s="20">
        <v>39448</v>
      </c>
      <c r="G128" s="21">
        <v>15000</v>
      </c>
      <c r="H128" s="22">
        <v>0</v>
      </c>
      <c r="I128" s="21">
        <v>15000</v>
      </c>
      <c r="J128" s="21">
        <v>430.5</v>
      </c>
      <c r="K128" s="21">
        <v>0</v>
      </c>
      <c r="L128" s="21">
        <v>456</v>
      </c>
      <c r="M128" s="23">
        <v>25</v>
      </c>
      <c r="N128" s="21">
        <f t="shared" si="2"/>
        <v>911.5</v>
      </c>
      <c r="O128" s="21">
        <f t="shared" si="3"/>
        <v>14088.5</v>
      </c>
    </row>
    <row r="129" spans="1:15" ht="11.25" customHeight="1" x14ac:dyDescent="0.25">
      <c r="A129" s="17" t="s">
        <v>205</v>
      </c>
      <c r="B129" s="18" t="s">
        <v>16</v>
      </c>
      <c r="C129" s="17" t="s">
        <v>143</v>
      </c>
      <c r="D129" s="17" t="s">
        <v>198</v>
      </c>
      <c r="E129" s="19" t="s">
        <v>46</v>
      </c>
      <c r="F129" s="20">
        <v>39448</v>
      </c>
      <c r="G129" s="21">
        <v>15000</v>
      </c>
      <c r="H129" s="22">
        <v>0</v>
      </c>
      <c r="I129" s="21">
        <v>15000</v>
      </c>
      <c r="J129" s="21">
        <v>430.5</v>
      </c>
      <c r="K129" s="21">
        <v>0</v>
      </c>
      <c r="L129" s="21">
        <v>456</v>
      </c>
      <c r="M129" s="23">
        <v>25</v>
      </c>
      <c r="N129" s="21">
        <f t="shared" si="2"/>
        <v>911.5</v>
      </c>
      <c r="O129" s="21">
        <f t="shared" si="3"/>
        <v>14088.5</v>
      </c>
    </row>
    <row r="130" spans="1:15" ht="11.25" customHeight="1" x14ac:dyDescent="0.25">
      <c r="A130" s="17" t="s">
        <v>206</v>
      </c>
      <c r="B130" s="18" t="s">
        <v>16</v>
      </c>
      <c r="C130" s="17" t="s">
        <v>143</v>
      </c>
      <c r="D130" s="17" t="s">
        <v>198</v>
      </c>
      <c r="E130" s="19" t="s">
        <v>46</v>
      </c>
      <c r="F130" s="20">
        <v>39448</v>
      </c>
      <c r="G130" s="21">
        <v>35000</v>
      </c>
      <c r="H130" s="22">
        <v>0</v>
      </c>
      <c r="I130" s="21">
        <v>35000</v>
      </c>
      <c r="J130" s="21">
        <v>1004.5</v>
      </c>
      <c r="K130" s="21">
        <v>0</v>
      </c>
      <c r="L130" s="21">
        <v>1064</v>
      </c>
      <c r="M130" s="23">
        <v>1602.45</v>
      </c>
      <c r="N130" s="21">
        <f t="shared" si="2"/>
        <v>3670.95</v>
      </c>
      <c r="O130" s="21">
        <f t="shared" si="3"/>
        <v>31329.05</v>
      </c>
    </row>
    <row r="131" spans="1:15" ht="11.25" customHeight="1" x14ac:dyDescent="0.25">
      <c r="A131" s="17" t="s">
        <v>207</v>
      </c>
      <c r="B131" s="18" t="s">
        <v>16</v>
      </c>
      <c r="C131" s="17" t="s">
        <v>143</v>
      </c>
      <c r="D131" s="17" t="s">
        <v>198</v>
      </c>
      <c r="E131" s="19" t="s">
        <v>46</v>
      </c>
      <c r="F131" s="20">
        <v>39600</v>
      </c>
      <c r="G131" s="21">
        <v>35000</v>
      </c>
      <c r="H131" s="22">
        <v>0</v>
      </c>
      <c r="I131" s="21">
        <v>35000</v>
      </c>
      <c r="J131" s="21">
        <v>1004.5</v>
      </c>
      <c r="K131" s="21">
        <v>0</v>
      </c>
      <c r="L131" s="21">
        <v>1064</v>
      </c>
      <c r="M131" s="23">
        <v>25</v>
      </c>
      <c r="N131" s="21">
        <f t="shared" si="2"/>
        <v>2093.5</v>
      </c>
      <c r="O131" s="21">
        <f t="shared" si="3"/>
        <v>32906.5</v>
      </c>
    </row>
    <row r="132" spans="1:15" ht="11.25" customHeight="1" x14ac:dyDescent="0.25">
      <c r="A132" s="17" t="s">
        <v>208</v>
      </c>
      <c r="B132" s="18" t="s">
        <v>16</v>
      </c>
      <c r="C132" s="17" t="s">
        <v>143</v>
      </c>
      <c r="D132" s="17" t="s">
        <v>198</v>
      </c>
      <c r="E132" s="19" t="s">
        <v>31</v>
      </c>
      <c r="F132" s="20">
        <v>44105</v>
      </c>
      <c r="G132" s="21">
        <v>15000</v>
      </c>
      <c r="H132" s="22">
        <v>0</v>
      </c>
      <c r="I132" s="21">
        <v>15000</v>
      </c>
      <c r="J132" s="21">
        <v>430.5</v>
      </c>
      <c r="K132" s="21">
        <v>0</v>
      </c>
      <c r="L132" s="21">
        <v>456</v>
      </c>
      <c r="M132" s="23">
        <v>1602.45</v>
      </c>
      <c r="N132" s="21">
        <f t="shared" si="2"/>
        <v>2488.9499999999998</v>
      </c>
      <c r="O132" s="21">
        <f t="shared" si="3"/>
        <v>12511.05</v>
      </c>
    </row>
    <row r="133" spans="1:15" ht="11.25" customHeight="1" x14ac:dyDescent="0.25">
      <c r="A133" s="17" t="s">
        <v>209</v>
      </c>
      <c r="B133" s="18" t="s">
        <v>16</v>
      </c>
      <c r="C133" s="17" t="s">
        <v>143</v>
      </c>
      <c r="D133" s="17" t="s">
        <v>198</v>
      </c>
      <c r="E133" s="19" t="s">
        <v>31</v>
      </c>
      <c r="F133" s="20">
        <v>43497</v>
      </c>
      <c r="G133" s="21">
        <v>15000</v>
      </c>
      <c r="H133" s="22">
        <v>0</v>
      </c>
      <c r="I133" s="21">
        <v>15000</v>
      </c>
      <c r="J133" s="21">
        <v>430.5</v>
      </c>
      <c r="K133" s="21">
        <v>0</v>
      </c>
      <c r="L133" s="21">
        <v>456</v>
      </c>
      <c r="M133" s="23">
        <v>25</v>
      </c>
      <c r="N133" s="21">
        <f t="shared" ref="N133:N167" si="4">SUM(J133:M133)</f>
        <v>911.5</v>
      </c>
      <c r="O133" s="21">
        <f t="shared" ref="O133:O167" si="5">G133-N133</f>
        <v>14088.5</v>
      </c>
    </row>
    <row r="134" spans="1:15" ht="11.25" customHeight="1" x14ac:dyDescent="0.25">
      <c r="A134" s="17" t="s">
        <v>210</v>
      </c>
      <c r="B134" s="18" t="s">
        <v>16</v>
      </c>
      <c r="C134" s="17" t="s">
        <v>143</v>
      </c>
      <c r="D134" s="17" t="s">
        <v>198</v>
      </c>
      <c r="E134" s="19" t="s">
        <v>31</v>
      </c>
      <c r="F134" s="20">
        <v>44105</v>
      </c>
      <c r="G134" s="21">
        <v>15000</v>
      </c>
      <c r="H134" s="22">
        <v>0</v>
      </c>
      <c r="I134" s="21">
        <v>15000</v>
      </c>
      <c r="J134" s="21">
        <v>430.5</v>
      </c>
      <c r="K134" s="21">
        <v>0</v>
      </c>
      <c r="L134" s="21">
        <v>456</v>
      </c>
      <c r="M134" s="23">
        <v>25</v>
      </c>
      <c r="N134" s="21">
        <f t="shared" si="4"/>
        <v>911.5</v>
      </c>
      <c r="O134" s="21">
        <f t="shared" si="5"/>
        <v>14088.5</v>
      </c>
    </row>
    <row r="135" spans="1:15" ht="11.25" customHeight="1" x14ac:dyDescent="0.25">
      <c r="A135" s="17" t="s">
        <v>211</v>
      </c>
      <c r="B135" s="18" t="s">
        <v>16</v>
      </c>
      <c r="C135" s="17" t="s">
        <v>143</v>
      </c>
      <c r="D135" s="17" t="s">
        <v>198</v>
      </c>
      <c r="E135" s="19" t="s">
        <v>31</v>
      </c>
      <c r="F135" s="20">
        <v>44409</v>
      </c>
      <c r="G135" s="21">
        <v>15000</v>
      </c>
      <c r="H135" s="22">
        <v>0</v>
      </c>
      <c r="I135" s="21">
        <v>15000</v>
      </c>
      <c r="J135" s="21">
        <v>430.5</v>
      </c>
      <c r="K135" s="21">
        <v>0</v>
      </c>
      <c r="L135" s="21">
        <v>456</v>
      </c>
      <c r="M135" s="23">
        <v>25</v>
      </c>
      <c r="N135" s="21">
        <f t="shared" si="4"/>
        <v>911.5</v>
      </c>
      <c r="O135" s="21">
        <f t="shared" si="5"/>
        <v>14088.5</v>
      </c>
    </row>
    <row r="136" spans="1:15" ht="11.25" customHeight="1" x14ac:dyDescent="0.25">
      <c r="A136" s="17" t="s">
        <v>212</v>
      </c>
      <c r="B136" s="18" t="s">
        <v>16</v>
      </c>
      <c r="C136" s="17" t="s">
        <v>143</v>
      </c>
      <c r="D136" s="17" t="s">
        <v>198</v>
      </c>
      <c r="E136" s="19" t="s">
        <v>31</v>
      </c>
      <c r="F136" s="20">
        <v>44197</v>
      </c>
      <c r="G136" s="21">
        <v>15000</v>
      </c>
      <c r="H136" s="22">
        <v>0</v>
      </c>
      <c r="I136" s="21">
        <v>15000</v>
      </c>
      <c r="J136" s="21">
        <v>430.5</v>
      </c>
      <c r="K136" s="21">
        <v>0</v>
      </c>
      <c r="L136" s="21">
        <v>456</v>
      </c>
      <c r="M136" s="23">
        <v>25</v>
      </c>
      <c r="N136" s="21">
        <f t="shared" si="4"/>
        <v>911.5</v>
      </c>
      <c r="O136" s="21">
        <f t="shared" si="5"/>
        <v>14088.5</v>
      </c>
    </row>
    <row r="137" spans="1:15" ht="11.25" customHeight="1" x14ac:dyDescent="0.25">
      <c r="A137" s="17" t="s">
        <v>213</v>
      </c>
      <c r="B137" s="18" t="s">
        <v>28</v>
      </c>
      <c r="C137" s="17" t="s">
        <v>143</v>
      </c>
      <c r="D137" s="17" t="s">
        <v>198</v>
      </c>
      <c r="E137" s="19" t="s">
        <v>31</v>
      </c>
      <c r="F137" s="20">
        <v>44743</v>
      </c>
      <c r="G137" s="21">
        <v>15000</v>
      </c>
      <c r="H137" s="22">
        <v>0</v>
      </c>
      <c r="I137" s="21">
        <v>15000</v>
      </c>
      <c r="J137" s="21">
        <v>430.5</v>
      </c>
      <c r="K137" s="21">
        <v>0</v>
      </c>
      <c r="L137" s="21">
        <v>456</v>
      </c>
      <c r="M137" s="23">
        <v>25</v>
      </c>
      <c r="N137" s="21">
        <f t="shared" si="4"/>
        <v>911.5</v>
      </c>
      <c r="O137" s="21">
        <f t="shared" si="5"/>
        <v>14088.5</v>
      </c>
    </row>
    <row r="138" spans="1:15" ht="11.25" customHeight="1" x14ac:dyDescent="0.25">
      <c r="A138" s="17" t="s">
        <v>214</v>
      </c>
      <c r="B138" s="18" t="s">
        <v>16</v>
      </c>
      <c r="C138" s="17" t="s">
        <v>96</v>
      </c>
      <c r="D138" s="17" t="s">
        <v>215</v>
      </c>
      <c r="E138" s="19" t="s">
        <v>31</v>
      </c>
      <c r="F138" s="20">
        <v>44075</v>
      </c>
      <c r="G138" s="21">
        <v>25000</v>
      </c>
      <c r="H138" s="22">
        <v>0</v>
      </c>
      <c r="I138" s="21">
        <v>25000</v>
      </c>
      <c r="J138" s="21">
        <v>717.5</v>
      </c>
      <c r="K138" s="21">
        <v>0</v>
      </c>
      <c r="L138" s="21">
        <v>760</v>
      </c>
      <c r="M138" s="23">
        <v>25</v>
      </c>
      <c r="N138" s="21">
        <f t="shared" si="4"/>
        <v>1502.5</v>
      </c>
      <c r="O138" s="21">
        <f t="shared" si="5"/>
        <v>23497.5</v>
      </c>
    </row>
    <row r="139" spans="1:15" ht="11.25" customHeight="1" x14ac:dyDescent="0.25">
      <c r="A139" s="17" t="s">
        <v>216</v>
      </c>
      <c r="B139" s="18" t="s">
        <v>16</v>
      </c>
      <c r="C139" s="17" t="s">
        <v>96</v>
      </c>
      <c r="D139" s="17" t="s">
        <v>215</v>
      </c>
      <c r="E139" s="19" t="s">
        <v>31</v>
      </c>
      <c r="F139" s="20">
        <v>44105</v>
      </c>
      <c r="G139" s="21">
        <v>25000</v>
      </c>
      <c r="H139" s="22">
        <v>0</v>
      </c>
      <c r="I139" s="21">
        <v>25000</v>
      </c>
      <c r="J139" s="21">
        <v>717.5</v>
      </c>
      <c r="K139" s="21">
        <v>0</v>
      </c>
      <c r="L139" s="21">
        <v>760</v>
      </c>
      <c r="M139" s="23">
        <v>25</v>
      </c>
      <c r="N139" s="21">
        <f t="shared" si="4"/>
        <v>1502.5</v>
      </c>
      <c r="O139" s="21">
        <f t="shared" si="5"/>
        <v>23497.5</v>
      </c>
    </row>
    <row r="140" spans="1:15" ht="11.25" customHeight="1" x14ac:dyDescent="0.25">
      <c r="A140" s="17" t="s">
        <v>217</v>
      </c>
      <c r="B140" s="18" t="s">
        <v>28</v>
      </c>
      <c r="C140" s="17" t="s">
        <v>34</v>
      </c>
      <c r="D140" s="17" t="s">
        <v>215</v>
      </c>
      <c r="E140" s="19" t="s">
        <v>31</v>
      </c>
      <c r="F140" s="20">
        <v>44470</v>
      </c>
      <c r="G140" s="21">
        <v>21000</v>
      </c>
      <c r="H140" s="22">
        <v>0</v>
      </c>
      <c r="I140" s="21">
        <v>21000</v>
      </c>
      <c r="J140" s="21">
        <v>602.70000000000005</v>
      </c>
      <c r="K140" s="21">
        <v>0</v>
      </c>
      <c r="L140" s="21">
        <v>638.4</v>
      </c>
      <c r="M140" s="23">
        <v>25</v>
      </c>
      <c r="N140" s="21">
        <f t="shared" si="4"/>
        <v>1266.0999999999999</v>
      </c>
      <c r="O140" s="21">
        <f t="shared" si="5"/>
        <v>19733.900000000001</v>
      </c>
    </row>
    <row r="141" spans="1:15" ht="11.25" customHeight="1" x14ac:dyDescent="0.25">
      <c r="A141" s="17" t="s">
        <v>218</v>
      </c>
      <c r="B141" s="18" t="s">
        <v>16</v>
      </c>
      <c r="C141" s="17" t="s">
        <v>143</v>
      </c>
      <c r="D141" s="17" t="s">
        <v>215</v>
      </c>
      <c r="E141" s="19" t="s">
        <v>31</v>
      </c>
      <c r="F141" s="20">
        <v>39479</v>
      </c>
      <c r="G141" s="21">
        <v>15000</v>
      </c>
      <c r="H141" s="22">
        <v>0</v>
      </c>
      <c r="I141" s="21">
        <v>15000</v>
      </c>
      <c r="J141" s="21">
        <v>430.5</v>
      </c>
      <c r="K141" s="21">
        <v>0</v>
      </c>
      <c r="L141" s="21">
        <v>456</v>
      </c>
      <c r="M141" s="23">
        <v>25</v>
      </c>
      <c r="N141" s="21">
        <f t="shared" si="4"/>
        <v>911.5</v>
      </c>
      <c r="O141" s="21">
        <f t="shared" si="5"/>
        <v>14088.5</v>
      </c>
    </row>
    <row r="142" spans="1:15" ht="11.25" customHeight="1" x14ac:dyDescent="0.25">
      <c r="A142" s="17" t="s">
        <v>219</v>
      </c>
      <c r="B142" s="18" t="s">
        <v>16</v>
      </c>
      <c r="C142" s="17" t="s">
        <v>143</v>
      </c>
      <c r="D142" s="17" t="s">
        <v>215</v>
      </c>
      <c r="E142" s="19" t="s">
        <v>46</v>
      </c>
      <c r="F142" s="20">
        <v>44197</v>
      </c>
      <c r="G142" s="21">
        <v>15000</v>
      </c>
      <c r="H142" s="22">
        <v>0</v>
      </c>
      <c r="I142" s="21">
        <v>15000</v>
      </c>
      <c r="J142" s="21">
        <v>430.5</v>
      </c>
      <c r="K142" s="21">
        <v>0</v>
      </c>
      <c r="L142" s="21">
        <v>456</v>
      </c>
      <c r="M142" s="23">
        <v>25</v>
      </c>
      <c r="N142" s="21">
        <f t="shared" si="4"/>
        <v>911.5</v>
      </c>
      <c r="O142" s="21">
        <f t="shared" si="5"/>
        <v>14088.5</v>
      </c>
    </row>
    <row r="143" spans="1:15" ht="11.25" customHeight="1" x14ac:dyDescent="0.25">
      <c r="A143" s="17" t="s">
        <v>220</v>
      </c>
      <c r="B143" s="18" t="s">
        <v>16</v>
      </c>
      <c r="C143" s="17" t="s">
        <v>143</v>
      </c>
      <c r="D143" s="17" t="s">
        <v>215</v>
      </c>
      <c r="E143" s="19" t="s">
        <v>31</v>
      </c>
      <c r="F143" s="20">
        <v>44197</v>
      </c>
      <c r="G143" s="21">
        <v>15000</v>
      </c>
      <c r="H143" s="22">
        <v>0</v>
      </c>
      <c r="I143" s="21">
        <v>15000</v>
      </c>
      <c r="J143" s="21">
        <v>430.5</v>
      </c>
      <c r="K143" s="21">
        <v>0</v>
      </c>
      <c r="L143" s="21">
        <v>456</v>
      </c>
      <c r="M143" s="23">
        <v>25</v>
      </c>
      <c r="N143" s="21">
        <f t="shared" si="4"/>
        <v>911.5</v>
      </c>
      <c r="O143" s="21">
        <f t="shared" si="5"/>
        <v>14088.5</v>
      </c>
    </row>
    <row r="144" spans="1:15" ht="11.25" customHeight="1" x14ac:dyDescent="0.25">
      <c r="A144" s="17" t="s">
        <v>221</v>
      </c>
      <c r="B144" s="18" t="s">
        <v>16</v>
      </c>
      <c r="C144" s="17" t="s">
        <v>96</v>
      </c>
      <c r="D144" s="17" t="s">
        <v>222</v>
      </c>
      <c r="E144" s="19" t="s">
        <v>31</v>
      </c>
      <c r="F144" s="20">
        <v>39448</v>
      </c>
      <c r="G144" s="21">
        <v>25000</v>
      </c>
      <c r="H144" s="22">
        <v>0</v>
      </c>
      <c r="I144" s="21">
        <v>25000</v>
      </c>
      <c r="J144" s="21">
        <v>717.5</v>
      </c>
      <c r="K144" s="21">
        <v>0</v>
      </c>
      <c r="L144" s="21">
        <v>760</v>
      </c>
      <c r="M144" s="23">
        <v>25</v>
      </c>
      <c r="N144" s="21">
        <f t="shared" si="4"/>
        <v>1502.5</v>
      </c>
      <c r="O144" s="21">
        <f t="shared" si="5"/>
        <v>23497.5</v>
      </c>
    </row>
    <row r="145" spans="1:15" ht="11.25" customHeight="1" x14ac:dyDescent="0.25">
      <c r="A145" s="17" t="s">
        <v>223</v>
      </c>
      <c r="B145" s="18" t="s">
        <v>16</v>
      </c>
      <c r="C145" s="17" t="s">
        <v>143</v>
      </c>
      <c r="D145" s="17" t="s">
        <v>222</v>
      </c>
      <c r="E145" s="19" t="s">
        <v>31</v>
      </c>
      <c r="F145" s="20">
        <v>41640</v>
      </c>
      <c r="G145" s="21">
        <v>15000</v>
      </c>
      <c r="H145" s="22">
        <v>0</v>
      </c>
      <c r="I145" s="21">
        <v>15000</v>
      </c>
      <c r="J145" s="21">
        <v>430.5</v>
      </c>
      <c r="K145" s="21">
        <v>0</v>
      </c>
      <c r="L145" s="21">
        <v>456</v>
      </c>
      <c r="M145" s="23">
        <v>25</v>
      </c>
      <c r="N145" s="21">
        <f t="shared" si="4"/>
        <v>911.5</v>
      </c>
      <c r="O145" s="21">
        <f t="shared" si="5"/>
        <v>14088.5</v>
      </c>
    </row>
    <row r="146" spans="1:15" ht="11.25" customHeight="1" x14ac:dyDescent="0.25">
      <c r="A146" s="17" t="s">
        <v>224</v>
      </c>
      <c r="B146" s="18" t="s">
        <v>16</v>
      </c>
      <c r="C146" s="17" t="s">
        <v>143</v>
      </c>
      <c r="D146" s="17" t="s">
        <v>222</v>
      </c>
      <c r="E146" s="19" t="s">
        <v>31</v>
      </c>
      <c r="F146" s="20">
        <v>44531</v>
      </c>
      <c r="G146" s="21">
        <v>15000</v>
      </c>
      <c r="H146" s="22">
        <v>0</v>
      </c>
      <c r="I146" s="21">
        <v>15000</v>
      </c>
      <c r="J146" s="21">
        <v>430.5</v>
      </c>
      <c r="K146" s="21">
        <v>0</v>
      </c>
      <c r="L146" s="21">
        <v>456</v>
      </c>
      <c r="M146" s="23">
        <v>25</v>
      </c>
      <c r="N146" s="21">
        <f t="shared" si="4"/>
        <v>911.5</v>
      </c>
      <c r="O146" s="21">
        <f t="shared" si="5"/>
        <v>14088.5</v>
      </c>
    </row>
    <row r="147" spans="1:15" ht="11.25" customHeight="1" x14ac:dyDescent="0.25">
      <c r="A147" s="17" t="s">
        <v>225</v>
      </c>
      <c r="B147" s="18" t="s">
        <v>16</v>
      </c>
      <c r="C147" s="17" t="s">
        <v>143</v>
      </c>
      <c r="D147" s="17" t="s">
        <v>222</v>
      </c>
      <c r="E147" s="19" t="s">
        <v>31</v>
      </c>
      <c r="F147" s="20">
        <v>44531</v>
      </c>
      <c r="G147" s="21">
        <v>15000</v>
      </c>
      <c r="H147" s="22">
        <v>0</v>
      </c>
      <c r="I147" s="21">
        <v>15000</v>
      </c>
      <c r="J147" s="21">
        <v>430.5</v>
      </c>
      <c r="K147" s="21">
        <v>0</v>
      </c>
      <c r="L147" s="21">
        <v>456</v>
      </c>
      <c r="M147" s="23">
        <v>25</v>
      </c>
      <c r="N147" s="21">
        <f t="shared" si="4"/>
        <v>911.5</v>
      </c>
      <c r="O147" s="21">
        <f t="shared" si="5"/>
        <v>14088.5</v>
      </c>
    </row>
    <row r="148" spans="1:15" ht="11.25" customHeight="1" x14ac:dyDescent="0.25">
      <c r="A148" s="17" t="s">
        <v>226</v>
      </c>
      <c r="B148" s="18" t="s">
        <v>28</v>
      </c>
      <c r="C148" s="17" t="s">
        <v>34</v>
      </c>
      <c r="D148" s="17" t="s">
        <v>227</v>
      </c>
      <c r="E148" s="19" t="s">
        <v>46</v>
      </c>
      <c r="F148" s="20">
        <v>39448</v>
      </c>
      <c r="G148" s="21">
        <v>21000</v>
      </c>
      <c r="H148" s="22">
        <v>0</v>
      </c>
      <c r="I148" s="21">
        <v>21000</v>
      </c>
      <c r="J148" s="21">
        <v>602.70000000000005</v>
      </c>
      <c r="K148" s="21">
        <v>0</v>
      </c>
      <c r="L148" s="21">
        <v>638.4</v>
      </c>
      <c r="M148" s="23">
        <v>125</v>
      </c>
      <c r="N148" s="21">
        <f t="shared" si="4"/>
        <v>1366.1</v>
      </c>
      <c r="O148" s="21">
        <f t="shared" si="5"/>
        <v>19633.900000000001</v>
      </c>
    </row>
    <row r="149" spans="1:15" ht="11.25" customHeight="1" x14ac:dyDescent="0.25">
      <c r="A149" s="17" t="s">
        <v>228</v>
      </c>
      <c r="B149" s="18" t="s">
        <v>16</v>
      </c>
      <c r="C149" s="17" t="s">
        <v>143</v>
      </c>
      <c r="D149" s="17" t="s">
        <v>227</v>
      </c>
      <c r="E149" s="19" t="s">
        <v>46</v>
      </c>
      <c r="F149" s="20">
        <v>39448</v>
      </c>
      <c r="G149" s="21">
        <v>15000</v>
      </c>
      <c r="H149" s="22">
        <v>0</v>
      </c>
      <c r="I149" s="21">
        <v>15000</v>
      </c>
      <c r="J149" s="21">
        <v>430.5</v>
      </c>
      <c r="K149" s="21">
        <v>0</v>
      </c>
      <c r="L149" s="21">
        <v>456</v>
      </c>
      <c r="M149" s="23">
        <v>125</v>
      </c>
      <c r="N149" s="21">
        <f t="shared" si="4"/>
        <v>1011.5</v>
      </c>
      <c r="O149" s="21">
        <f t="shared" si="5"/>
        <v>13988.5</v>
      </c>
    </row>
    <row r="150" spans="1:15" ht="11.25" customHeight="1" x14ac:dyDescent="0.25">
      <c r="A150" s="17" t="s">
        <v>229</v>
      </c>
      <c r="B150" s="18" t="s">
        <v>28</v>
      </c>
      <c r="C150" s="17" t="s">
        <v>143</v>
      </c>
      <c r="D150" s="17" t="s">
        <v>227</v>
      </c>
      <c r="E150" s="19" t="s">
        <v>46</v>
      </c>
      <c r="F150" s="20">
        <v>39448</v>
      </c>
      <c r="G150" s="21">
        <v>15000</v>
      </c>
      <c r="H150" s="22">
        <v>0</v>
      </c>
      <c r="I150" s="21">
        <v>15000</v>
      </c>
      <c r="J150" s="21">
        <v>430.5</v>
      </c>
      <c r="K150" s="21">
        <v>0</v>
      </c>
      <c r="L150" s="21">
        <v>456</v>
      </c>
      <c r="M150" s="23">
        <v>125</v>
      </c>
      <c r="N150" s="21">
        <f t="shared" si="4"/>
        <v>1011.5</v>
      </c>
      <c r="O150" s="21">
        <f t="shared" si="5"/>
        <v>13988.5</v>
      </c>
    </row>
    <row r="151" spans="1:15" ht="11.25" customHeight="1" x14ac:dyDescent="0.25">
      <c r="A151" s="17" t="s">
        <v>230</v>
      </c>
      <c r="B151" s="18" t="s">
        <v>16</v>
      </c>
      <c r="C151" s="17" t="s">
        <v>143</v>
      </c>
      <c r="D151" s="17" t="s">
        <v>227</v>
      </c>
      <c r="E151" s="19" t="s">
        <v>46</v>
      </c>
      <c r="F151" s="20">
        <v>39448</v>
      </c>
      <c r="G151" s="21">
        <v>15000</v>
      </c>
      <c r="H151" s="22">
        <v>0</v>
      </c>
      <c r="I151" s="21">
        <v>15000</v>
      </c>
      <c r="J151" s="21">
        <v>430.5</v>
      </c>
      <c r="K151" s="21">
        <v>0</v>
      </c>
      <c r="L151" s="21">
        <v>456</v>
      </c>
      <c r="M151" s="23">
        <v>125</v>
      </c>
      <c r="N151" s="21">
        <f t="shared" si="4"/>
        <v>1011.5</v>
      </c>
      <c r="O151" s="21">
        <f t="shared" si="5"/>
        <v>13988.5</v>
      </c>
    </row>
    <row r="152" spans="1:15" ht="11.25" customHeight="1" x14ac:dyDescent="0.25">
      <c r="A152" s="17" t="s">
        <v>231</v>
      </c>
      <c r="B152" s="18" t="s">
        <v>16</v>
      </c>
      <c r="C152" s="17" t="s">
        <v>143</v>
      </c>
      <c r="D152" s="17" t="s">
        <v>227</v>
      </c>
      <c r="E152" s="19" t="s">
        <v>31</v>
      </c>
      <c r="F152" s="20">
        <v>41640</v>
      </c>
      <c r="G152" s="21">
        <v>15000</v>
      </c>
      <c r="H152" s="22">
        <v>0</v>
      </c>
      <c r="I152" s="21">
        <v>15000</v>
      </c>
      <c r="J152" s="21">
        <v>430.5</v>
      </c>
      <c r="K152" s="21">
        <v>0</v>
      </c>
      <c r="L152" s="21">
        <v>456</v>
      </c>
      <c r="M152" s="23">
        <v>1602.45</v>
      </c>
      <c r="N152" s="21">
        <f t="shared" si="4"/>
        <v>2488.9499999999998</v>
      </c>
      <c r="O152" s="21">
        <f t="shared" si="5"/>
        <v>12511.05</v>
      </c>
    </row>
    <row r="153" spans="1:15" ht="11.25" customHeight="1" x14ac:dyDescent="0.25">
      <c r="A153" s="17" t="s">
        <v>232</v>
      </c>
      <c r="B153" s="18" t="s">
        <v>16</v>
      </c>
      <c r="C153" s="17" t="s">
        <v>143</v>
      </c>
      <c r="D153" s="17" t="s">
        <v>227</v>
      </c>
      <c r="E153" s="19" t="s">
        <v>31</v>
      </c>
      <c r="F153" s="20">
        <v>44197</v>
      </c>
      <c r="G153" s="21">
        <v>15000</v>
      </c>
      <c r="H153" s="22">
        <v>0</v>
      </c>
      <c r="I153" s="21">
        <v>15000</v>
      </c>
      <c r="J153" s="21">
        <v>430.5</v>
      </c>
      <c r="K153" s="21">
        <v>0</v>
      </c>
      <c r="L153" s="21">
        <v>456</v>
      </c>
      <c r="M153" s="23">
        <v>25</v>
      </c>
      <c r="N153" s="21">
        <f t="shared" si="4"/>
        <v>911.5</v>
      </c>
      <c r="O153" s="21">
        <f t="shared" si="5"/>
        <v>14088.5</v>
      </c>
    </row>
    <row r="154" spans="1:15" ht="11.25" customHeight="1" x14ac:dyDescent="0.25">
      <c r="A154" s="17" t="s">
        <v>233</v>
      </c>
      <c r="B154" s="18" t="s">
        <v>16</v>
      </c>
      <c r="C154" s="17" t="s">
        <v>70</v>
      </c>
      <c r="D154" s="17" t="s">
        <v>234</v>
      </c>
      <c r="E154" s="19" t="s">
        <v>46</v>
      </c>
      <c r="F154" s="20">
        <v>39448</v>
      </c>
      <c r="G154" s="21">
        <v>35000</v>
      </c>
      <c r="H154" s="22">
        <v>0</v>
      </c>
      <c r="I154" s="21">
        <v>35000</v>
      </c>
      <c r="J154" s="21">
        <v>1004.5</v>
      </c>
      <c r="K154" s="21">
        <v>0</v>
      </c>
      <c r="L154" s="21">
        <v>1064</v>
      </c>
      <c r="M154" s="23">
        <v>32743.99</v>
      </c>
      <c r="N154" s="21">
        <f t="shared" si="4"/>
        <v>34812.490000000005</v>
      </c>
      <c r="O154" s="21">
        <f t="shared" si="5"/>
        <v>187.50999999999476</v>
      </c>
    </row>
    <row r="155" spans="1:15" ht="11.25" customHeight="1" x14ac:dyDescent="0.25">
      <c r="A155" s="17" t="s">
        <v>235</v>
      </c>
      <c r="B155" s="18" t="s">
        <v>16</v>
      </c>
      <c r="C155" s="17" t="s">
        <v>96</v>
      </c>
      <c r="D155" s="17" t="s">
        <v>234</v>
      </c>
      <c r="E155" s="19" t="s">
        <v>46</v>
      </c>
      <c r="F155" s="20">
        <v>42125</v>
      </c>
      <c r="G155" s="21">
        <v>25000</v>
      </c>
      <c r="H155" s="22">
        <v>0</v>
      </c>
      <c r="I155" s="21">
        <v>25000</v>
      </c>
      <c r="J155" s="21">
        <v>717.5</v>
      </c>
      <c r="K155" s="21">
        <v>0</v>
      </c>
      <c r="L155" s="21">
        <v>760</v>
      </c>
      <c r="M155" s="23">
        <v>25</v>
      </c>
      <c r="N155" s="21">
        <f t="shared" si="4"/>
        <v>1502.5</v>
      </c>
      <c r="O155" s="21">
        <f t="shared" si="5"/>
        <v>23497.5</v>
      </c>
    </row>
    <row r="156" spans="1:15" ht="11.25" customHeight="1" x14ac:dyDescent="0.25">
      <c r="A156" s="17" t="s">
        <v>236</v>
      </c>
      <c r="B156" s="18" t="s">
        <v>28</v>
      </c>
      <c r="C156" s="17" t="s">
        <v>34</v>
      </c>
      <c r="D156" s="17" t="s">
        <v>234</v>
      </c>
      <c r="E156" s="19" t="s">
        <v>46</v>
      </c>
      <c r="F156" s="20">
        <v>40940</v>
      </c>
      <c r="G156" s="21">
        <v>21000</v>
      </c>
      <c r="H156" s="22">
        <v>0</v>
      </c>
      <c r="I156" s="21">
        <v>21000</v>
      </c>
      <c r="J156" s="21">
        <v>602.70000000000005</v>
      </c>
      <c r="K156" s="21">
        <v>0</v>
      </c>
      <c r="L156" s="21">
        <v>638.4</v>
      </c>
      <c r="M156" s="23">
        <v>1602.45</v>
      </c>
      <c r="N156" s="21">
        <f t="shared" si="4"/>
        <v>2843.55</v>
      </c>
      <c r="O156" s="21">
        <f t="shared" si="5"/>
        <v>18156.45</v>
      </c>
    </row>
    <row r="157" spans="1:15" ht="11.25" customHeight="1" x14ac:dyDescent="0.25">
      <c r="A157" s="17" t="s">
        <v>237</v>
      </c>
      <c r="B157" s="18" t="s">
        <v>16</v>
      </c>
      <c r="C157" s="17" t="s">
        <v>143</v>
      </c>
      <c r="D157" s="17" t="s">
        <v>234</v>
      </c>
      <c r="E157" s="19" t="s">
        <v>46</v>
      </c>
      <c r="F157" s="20">
        <v>39448</v>
      </c>
      <c r="G157" s="21">
        <v>15000</v>
      </c>
      <c r="H157" s="22">
        <v>0</v>
      </c>
      <c r="I157" s="21">
        <v>15000</v>
      </c>
      <c r="J157" s="21">
        <v>430.5</v>
      </c>
      <c r="K157" s="21">
        <v>0</v>
      </c>
      <c r="L157" s="21">
        <v>456</v>
      </c>
      <c r="M157" s="23">
        <v>1602.45</v>
      </c>
      <c r="N157" s="21">
        <f t="shared" si="4"/>
        <v>2488.9499999999998</v>
      </c>
      <c r="O157" s="21">
        <f t="shared" si="5"/>
        <v>12511.05</v>
      </c>
    </row>
    <row r="158" spans="1:15" ht="11.25" customHeight="1" x14ac:dyDescent="0.25">
      <c r="A158" s="17" t="s">
        <v>238</v>
      </c>
      <c r="B158" s="18" t="s">
        <v>28</v>
      </c>
      <c r="C158" s="17" t="s">
        <v>143</v>
      </c>
      <c r="D158" s="17" t="s">
        <v>234</v>
      </c>
      <c r="E158" s="19" t="s">
        <v>31</v>
      </c>
      <c r="F158" s="20">
        <v>39448</v>
      </c>
      <c r="G158" s="21">
        <v>15000</v>
      </c>
      <c r="H158" s="22">
        <v>0</v>
      </c>
      <c r="I158" s="21">
        <v>15000</v>
      </c>
      <c r="J158" s="21">
        <v>430.5</v>
      </c>
      <c r="K158" s="21">
        <v>0</v>
      </c>
      <c r="L158" s="21">
        <v>456</v>
      </c>
      <c r="M158" s="23">
        <v>25</v>
      </c>
      <c r="N158" s="21">
        <f t="shared" si="4"/>
        <v>911.5</v>
      </c>
      <c r="O158" s="21">
        <f t="shared" si="5"/>
        <v>14088.5</v>
      </c>
    </row>
    <row r="159" spans="1:15" ht="11.25" customHeight="1" x14ac:dyDescent="0.25">
      <c r="A159" s="17" t="s">
        <v>239</v>
      </c>
      <c r="B159" s="18" t="s">
        <v>16</v>
      </c>
      <c r="C159" s="17" t="s">
        <v>143</v>
      </c>
      <c r="D159" s="17" t="s">
        <v>234</v>
      </c>
      <c r="E159" s="19" t="s">
        <v>31</v>
      </c>
      <c r="F159" s="20">
        <v>44409</v>
      </c>
      <c r="G159" s="21">
        <v>15000</v>
      </c>
      <c r="H159" s="22">
        <v>0</v>
      </c>
      <c r="I159" s="21">
        <v>15000</v>
      </c>
      <c r="J159" s="21">
        <v>430.5</v>
      </c>
      <c r="K159" s="21">
        <v>0</v>
      </c>
      <c r="L159" s="21">
        <v>456</v>
      </c>
      <c r="M159" s="23">
        <v>25</v>
      </c>
      <c r="N159" s="21">
        <f t="shared" si="4"/>
        <v>911.5</v>
      </c>
      <c r="O159" s="21">
        <f t="shared" si="5"/>
        <v>14088.5</v>
      </c>
    </row>
    <row r="160" spans="1:15" ht="11.25" customHeight="1" x14ac:dyDescent="0.25">
      <c r="A160" s="17" t="s">
        <v>240</v>
      </c>
      <c r="B160" s="18" t="s">
        <v>28</v>
      </c>
      <c r="C160" s="17" t="s">
        <v>125</v>
      </c>
      <c r="D160" s="17" t="s">
        <v>234</v>
      </c>
      <c r="E160" s="19" t="s">
        <v>31</v>
      </c>
      <c r="F160" s="20">
        <v>44743</v>
      </c>
      <c r="G160" s="21">
        <v>13500</v>
      </c>
      <c r="H160" s="22">
        <v>0</v>
      </c>
      <c r="I160" s="21">
        <v>13500</v>
      </c>
      <c r="J160" s="21">
        <v>387.45</v>
      </c>
      <c r="K160" s="21">
        <v>0</v>
      </c>
      <c r="L160" s="21">
        <v>410.4</v>
      </c>
      <c r="M160" s="23">
        <v>25</v>
      </c>
      <c r="N160" s="21">
        <f t="shared" si="4"/>
        <v>822.84999999999991</v>
      </c>
      <c r="O160" s="21">
        <f t="shared" si="5"/>
        <v>12677.15</v>
      </c>
    </row>
    <row r="161" spans="1:15" ht="11.25" customHeight="1" x14ac:dyDescent="0.25">
      <c r="A161" s="17" t="s">
        <v>241</v>
      </c>
      <c r="B161" s="18" t="s">
        <v>16</v>
      </c>
      <c r="C161" s="17" t="s">
        <v>96</v>
      </c>
      <c r="D161" s="17" t="s">
        <v>242</v>
      </c>
      <c r="E161" s="19" t="s">
        <v>46</v>
      </c>
      <c r="F161" s="20">
        <v>39448</v>
      </c>
      <c r="G161" s="21">
        <v>25000</v>
      </c>
      <c r="H161" s="22">
        <v>0</v>
      </c>
      <c r="I161" s="21">
        <v>25000</v>
      </c>
      <c r="J161" s="21">
        <v>717.5</v>
      </c>
      <c r="K161" s="21">
        <v>0</v>
      </c>
      <c r="L161" s="21">
        <v>760</v>
      </c>
      <c r="M161" s="23">
        <v>125</v>
      </c>
      <c r="N161" s="21">
        <f t="shared" si="4"/>
        <v>1602.5</v>
      </c>
      <c r="O161" s="21">
        <f t="shared" si="5"/>
        <v>23397.5</v>
      </c>
    </row>
    <row r="162" spans="1:15" ht="11.25" customHeight="1" x14ac:dyDescent="0.25">
      <c r="A162" s="17" t="s">
        <v>243</v>
      </c>
      <c r="B162" s="18" t="s">
        <v>28</v>
      </c>
      <c r="C162" s="17" t="s">
        <v>143</v>
      </c>
      <c r="D162" s="17" t="s">
        <v>242</v>
      </c>
      <c r="E162" s="19" t="s">
        <v>46</v>
      </c>
      <c r="F162" s="20">
        <v>39448</v>
      </c>
      <c r="G162" s="21">
        <v>15000</v>
      </c>
      <c r="H162" s="22">
        <v>0</v>
      </c>
      <c r="I162" s="21">
        <v>15000</v>
      </c>
      <c r="J162" s="21">
        <v>430.5</v>
      </c>
      <c r="K162" s="21">
        <v>0</v>
      </c>
      <c r="L162" s="21">
        <v>456</v>
      </c>
      <c r="M162" s="23">
        <v>3835.83</v>
      </c>
      <c r="N162" s="21">
        <f t="shared" si="4"/>
        <v>4722.33</v>
      </c>
      <c r="O162" s="21">
        <f t="shared" si="5"/>
        <v>10277.67</v>
      </c>
    </row>
    <row r="163" spans="1:15" ht="11.25" customHeight="1" x14ac:dyDescent="0.25">
      <c r="A163" s="17" t="s">
        <v>244</v>
      </c>
      <c r="B163" s="18" t="s">
        <v>16</v>
      </c>
      <c r="C163" s="17" t="s">
        <v>143</v>
      </c>
      <c r="D163" s="17" t="s">
        <v>242</v>
      </c>
      <c r="E163" s="19" t="s">
        <v>31</v>
      </c>
      <c r="F163" s="20">
        <v>41944</v>
      </c>
      <c r="G163" s="21">
        <v>15000</v>
      </c>
      <c r="H163" s="22">
        <v>0</v>
      </c>
      <c r="I163" s="21">
        <v>15000</v>
      </c>
      <c r="J163" s="21">
        <v>430.5</v>
      </c>
      <c r="K163" s="21">
        <v>0</v>
      </c>
      <c r="L163" s="21">
        <v>456</v>
      </c>
      <c r="M163" s="23">
        <v>25</v>
      </c>
      <c r="N163" s="21">
        <f t="shared" si="4"/>
        <v>911.5</v>
      </c>
      <c r="O163" s="21">
        <f t="shared" si="5"/>
        <v>14088.5</v>
      </c>
    </row>
    <row r="164" spans="1:15" ht="11.25" customHeight="1" x14ac:dyDescent="0.25">
      <c r="A164" s="17" t="s">
        <v>245</v>
      </c>
      <c r="B164" s="18" t="s">
        <v>16</v>
      </c>
      <c r="C164" s="17" t="s">
        <v>143</v>
      </c>
      <c r="D164" s="17" t="s">
        <v>242</v>
      </c>
      <c r="E164" s="19" t="s">
        <v>31</v>
      </c>
      <c r="F164" s="20">
        <v>44470</v>
      </c>
      <c r="G164" s="21">
        <v>15000</v>
      </c>
      <c r="H164" s="22">
        <v>0</v>
      </c>
      <c r="I164" s="21">
        <v>15000</v>
      </c>
      <c r="J164" s="21">
        <v>430.5</v>
      </c>
      <c r="K164" s="21">
        <v>0</v>
      </c>
      <c r="L164" s="21">
        <v>456</v>
      </c>
      <c r="M164" s="23">
        <v>25</v>
      </c>
      <c r="N164" s="21">
        <f t="shared" si="4"/>
        <v>911.5</v>
      </c>
      <c r="O164" s="21">
        <f t="shared" si="5"/>
        <v>14088.5</v>
      </c>
    </row>
    <row r="165" spans="1:15" ht="11.25" customHeight="1" x14ac:dyDescent="0.25">
      <c r="A165" s="17" t="s">
        <v>246</v>
      </c>
      <c r="B165" s="18" t="s">
        <v>16</v>
      </c>
      <c r="C165" s="17" t="s">
        <v>143</v>
      </c>
      <c r="D165" s="17" t="s">
        <v>242</v>
      </c>
      <c r="E165" s="19" t="s">
        <v>31</v>
      </c>
      <c r="F165" s="20">
        <v>44774</v>
      </c>
      <c r="G165" s="21">
        <v>15000</v>
      </c>
      <c r="H165" s="22">
        <v>0</v>
      </c>
      <c r="I165" s="21">
        <v>15000</v>
      </c>
      <c r="J165" s="21">
        <v>430.5</v>
      </c>
      <c r="K165" s="21">
        <v>0</v>
      </c>
      <c r="L165" s="21">
        <v>456</v>
      </c>
      <c r="M165" s="23">
        <v>25</v>
      </c>
      <c r="N165" s="21">
        <f t="shared" si="4"/>
        <v>911.5</v>
      </c>
      <c r="O165" s="21">
        <f t="shared" si="5"/>
        <v>14088.5</v>
      </c>
    </row>
    <row r="166" spans="1:15" ht="11.25" customHeight="1" x14ac:dyDescent="0.25">
      <c r="A166" s="17" t="s">
        <v>247</v>
      </c>
      <c r="B166" s="18" t="s">
        <v>16</v>
      </c>
      <c r="C166" s="17" t="s">
        <v>143</v>
      </c>
      <c r="D166" s="17" t="s">
        <v>234</v>
      </c>
      <c r="E166" s="19" t="s">
        <v>31</v>
      </c>
      <c r="F166" s="20">
        <v>44805</v>
      </c>
      <c r="G166" s="21">
        <v>15000</v>
      </c>
      <c r="H166" s="22">
        <v>0</v>
      </c>
      <c r="I166" s="21">
        <v>15000</v>
      </c>
      <c r="J166" s="21">
        <v>430.5</v>
      </c>
      <c r="K166" s="21">
        <v>0</v>
      </c>
      <c r="L166" s="21">
        <v>456</v>
      </c>
      <c r="M166" s="23">
        <v>25</v>
      </c>
      <c r="N166" s="21">
        <f t="shared" si="4"/>
        <v>911.5</v>
      </c>
      <c r="O166" s="21">
        <f t="shared" si="5"/>
        <v>14088.5</v>
      </c>
    </row>
    <row r="167" spans="1:15" ht="11.25" customHeight="1" x14ac:dyDescent="0.25">
      <c r="A167" s="17" t="s">
        <v>248</v>
      </c>
      <c r="B167" s="18" t="s">
        <v>16</v>
      </c>
      <c r="C167" s="17" t="s">
        <v>137</v>
      </c>
      <c r="D167" s="17" t="s">
        <v>165</v>
      </c>
      <c r="E167" s="19" t="s">
        <v>31</v>
      </c>
      <c r="F167" s="20">
        <v>44866</v>
      </c>
      <c r="G167" s="21">
        <v>13500</v>
      </c>
      <c r="H167" s="22">
        <v>0</v>
      </c>
      <c r="I167" s="21">
        <v>13500</v>
      </c>
      <c r="J167" s="21">
        <v>387.45</v>
      </c>
      <c r="K167" s="21">
        <v>0</v>
      </c>
      <c r="L167" s="21">
        <v>410.4</v>
      </c>
      <c r="M167" s="23">
        <v>25</v>
      </c>
      <c r="N167" s="21">
        <f t="shared" si="4"/>
        <v>822.84999999999991</v>
      </c>
      <c r="O167" s="21">
        <f t="shared" si="5"/>
        <v>12677.15</v>
      </c>
    </row>
    <row r="168" spans="1:15" x14ac:dyDescent="0.25">
      <c r="A168" s="24" t="s">
        <v>249</v>
      </c>
      <c r="B168" s="25">
        <f>COUNTA(A6:A167)</f>
        <v>162</v>
      </c>
      <c r="C168" s="26"/>
      <c r="D168" s="26"/>
      <c r="E168" s="27"/>
      <c r="F168" s="26"/>
      <c r="G168" s="28">
        <f t="shared" ref="G168:L168" si="6">SUM(G6:G167)</f>
        <v>4929106.25</v>
      </c>
      <c r="H168" s="29">
        <f t="shared" si="6"/>
        <v>0</v>
      </c>
      <c r="I168" s="28">
        <f t="shared" si="6"/>
        <v>4929106.25</v>
      </c>
      <c r="J168" s="28">
        <f t="shared" si="6"/>
        <v>141465.36000000004</v>
      </c>
      <c r="K168" s="28">
        <v>172326.76</v>
      </c>
      <c r="L168" s="28">
        <f t="shared" si="6"/>
        <v>147492.62999999998</v>
      </c>
      <c r="M168" s="28">
        <f>SUM(M6:M167)</f>
        <v>279477.2300000001</v>
      </c>
      <c r="N168" s="28">
        <v>740761.98</v>
      </c>
      <c r="O168" s="28">
        <v>4188344.27</v>
      </c>
    </row>
    <row r="169" spans="1:15" x14ac:dyDescent="0.25">
      <c r="A169" s="12"/>
      <c r="B169" s="9"/>
      <c r="C169" s="4"/>
      <c r="D169" s="4"/>
      <c r="E169" s="5"/>
      <c r="F169" s="4"/>
      <c r="G169" s="13"/>
      <c r="H169" s="14"/>
      <c r="I169" s="13"/>
      <c r="J169" s="13"/>
      <c r="K169" s="13"/>
      <c r="L169" s="13"/>
      <c r="M169" s="13"/>
      <c r="N169" s="13"/>
      <c r="O169" s="13"/>
    </row>
    <row r="170" spans="1:15" x14ac:dyDescent="0.25">
      <c r="A170" s="12"/>
      <c r="B170" s="9"/>
      <c r="C170" s="4"/>
      <c r="D170" s="4"/>
      <c r="E170" s="5"/>
      <c r="F170" s="4"/>
      <c r="G170" s="13"/>
      <c r="H170" s="14"/>
      <c r="I170" s="13"/>
      <c r="J170" s="13"/>
      <c r="K170" s="13"/>
      <c r="L170" s="13"/>
      <c r="M170" s="13"/>
      <c r="N170" s="13"/>
      <c r="O170" s="13"/>
    </row>
    <row r="171" spans="1:15" x14ac:dyDescent="0.25">
      <c r="A171" s="3"/>
      <c r="B171" s="3"/>
      <c r="C171" s="3"/>
      <c r="D171" s="13"/>
      <c r="E171" s="6"/>
      <c r="F171" s="3"/>
      <c r="G171" s="3"/>
      <c r="H171" s="7"/>
      <c r="I171" s="3"/>
      <c r="J171" s="3"/>
      <c r="K171" s="3"/>
      <c r="L171" s="3"/>
      <c r="M171" s="3"/>
      <c r="N171" s="3"/>
      <c r="O171" s="3"/>
    </row>
    <row r="172" spans="1:15" x14ac:dyDescent="0.25">
      <c r="A172" s="7" t="s">
        <v>250</v>
      </c>
      <c r="B172" s="16"/>
      <c r="C172" s="16"/>
      <c r="D172" s="3"/>
      <c r="E172" s="6"/>
      <c r="F172" s="63" t="s">
        <v>251</v>
      </c>
      <c r="G172" s="63"/>
      <c r="H172" s="63"/>
      <c r="I172" s="16"/>
      <c r="J172" s="16"/>
      <c r="K172" s="16"/>
      <c r="L172" s="8"/>
      <c r="M172" s="8"/>
      <c r="N172" s="8"/>
      <c r="O172" s="8"/>
    </row>
    <row r="173" spans="1:15" x14ac:dyDescent="0.25">
      <c r="L173" s="3"/>
    </row>
    <row r="174" spans="1:15" x14ac:dyDescent="0.25">
      <c r="A174" s="3"/>
      <c r="C174" s="3"/>
      <c r="D174" s="62"/>
      <c r="E174" s="62"/>
      <c r="G174" s="3"/>
      <c r="H174" s="3"/>
      <c r="M174" s="11"/>
    </row>
    <row r="177" spans="13:13" x14ac:dyDescent="0.25">
      <c r="M177" s="11"/>
    </row>
    <row r="178" spans="13:13" x14ac:dyDescent="0.25">
      <c r="M178" s="11"/>
    </row>
    <row r="179" spans="13:13" x14ac:dyDescent="0.25">
      <c r="M179" s="11"/>
    </row>
  </sheetData>
  <mergeCells count="2">
    <mergeCell ref="D174:E174"/>
    <mergeCell ref="F172:H172"/>
  </mergeCells>
  <conditionalFormatting sqref="A173:A1048576 A1:A168">
    <cfRule type="duplicateValues" dxfId="13" priority="3"/>
  </conditionalFormatting>
  <conditionalFormatting sqref="A169:A171">
    <cfRule type="duplicateValues" dxfId="12" priority="2"/>
  </conditionalFormatting>
  <conditionalFormatting sqref="A172">
    <cfRule type="duplicateValues" dxfId="11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8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3"/>
  <sheetViews>
    <sheetView topLeftCell="A80" zoomScale="145" zoomScaleNormal="145" zoomScalePageLayoutView="115" workbookViewId="0">
      <selection activeCell="D109" sqref="D109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17.425781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8.7109375" bestFit="1" customWidth="1"/>
    <col min="15" max="15" width="10.140625" bestFit="1" customWidth="1"/>
  </cols>
  <sheetData>
    <row r="1" spans="1:16" x14ac:dyDescent="0.25">
      <c r="E1"/>
      <c r="H1"/>
    </row>
    <row r="2" spans="1:16" x14ac:dyDescent="0.25">
      <c r="E2"/>
      <c r="H2"/>
    </row>
    <row r="3" spans="1:16" x14ac:dyDescent="0.25">
      <c r="E3"/>
      <c r="H3"/>
    </row>
    <row r="4" spans="1:16" x14ac:dyDescent="0.25">
      <c r="A4" s="30" t="s">
        <v>481</v>
      </c>
      <c r="B4" s="26"/>
      <c r="C4" s="26"/>
      <c r="D4" s="26"/>
      <c r="E4" s="27"/>
      <c r="F4" s="26"/>
      <c r="G4" s="26"/>
      <c r="H4" s="31"/>
      <c r="I4" s="26"/>
      <c r="J4" s="26"/>
      <c r="K4" s="26"/>
      <c r="L4" s="26"/>
      <c r="M4" s="26"/>
      <c r="N4" s="26"/>
      <c r="O4" s="26"/>
    </row>
    <row r="5" spans="1:16" ht="22.5" customHeight="1" x14ac:dyDescent="0.25">
      <c r="A5" s="32" t="s">
        <v>0</v>
      </c>
      <c r="B5" s="32" t="s">
        <v>1</v>
      </c>
      <c r="C5" s="32" t="s">
        <v>2</v>
      </c>
      <c r="D5" s="32" t="s">
        <v>3</v>
      </c>
      <c r="E5" s="32" t="s">
        <v>4</v>
      </c>
      <c r="F5" s="32" t="s">
        <v>5</v>
      </c>
      <c r="G5" s="32" t="s">
        <v>6</v>
      </c>
      <c r="H5" s="32" t="s">
        <v>7</v>
      </c>
      <c r="I5" s="32" t="s">
        <v>8</v>
      </c>
      <c r="J5" s="32" t="s">
        <v>9</v>
      </c>
      <c r="K5" s="32" t="s">
        <v>10</v>
      </c>
      <c r="L5" s="32" t="s">
        <v>11</v>
      </c>
      <c r="M5" s="32" t="s">
        <v>12</v>
      </c>
      <c r="N5" s="32" t="s">
        <v>13</v>
      </c>
      <c r="O5" s="32" t="s">
        <v>14</v>
      </c>
    </row>
    <row r="6" spans="1:16" ht="11.25" customHeight="1" x14ac:dyDescent="0.25">
      <c r="A6" s="17" t="s">
        <v>252</v>
      </c>
      <c r="B6" s="33" t="s">
        <v>16</v>
      </c>
      <c r="C6" s="34" t="s">
        <v>253</v>
      </c>
      <c r="D6" s="17" t="s">
        <v>254</v>
      </c>
      <c r="E6" s="18" t="s">
        <v>101</v>
      </c>
      <c r="F6" s="20">
        <v>44228</v>
      </c>
      <c r="G6" s="21">
        <v>25000</v>
      </c>
      <c r="H6" s="22">
        <v>0</v>
      </c>
      <c r="I6" s="60">
        <f t="shared" ref="I6:I69" si="0">G6+H6</f>
        <v>25000</v>
      </c>
      <c r="J6" s="21">
        <v>717.5</v>
      </c>
      <c r="K6" s="21">
        <v>0</v>
      </c>
      <c r="L6" s="21">
        <v>760</v>
      </c>
      <c r="M6" s="21">
        <v>25</v>
      </c>
      <c r="N6" s="21">
        <f>SUM(J6:M6)</f>
        <v>1502.5</v>
      </c>
      <c r="O6" s="21">
        <f>I6-N6</f>
        <v>23497.5</v>
      </c>
      <c r="P6" s="11"/>
    </row>
    <row r="7" spans="1:16" ht="11.25" customHeight="1" x14ac:dyDescent="0.25">
      <c r="A7" s="17" t="s">
        <v>255</v>
      </c>
      <c r="B7" s="33" t="s">
        <v>16</v>
      </c>
      <c r="C7" s="34" t="s">
        <v>253</v>
      </c>
      <c r="D7" s="17" t="s">
        <v>254</v>
      </c>
      <c r="E7" s="18" t="s">
        <v>101</v>
      </c>
      <c r="F7" s="20">
        <v>44378</v>
      </c>
      <c r="G7" s="21">
        <v>25000</v>
      </c>
      <c r="H7" s="22">
        <v>0</v>
      </c>
      <c r="I7" s="60">
        <f t="shared" si="0"/>
        <v>25000</v>
      </c>
      <c r="J7" s="21">
        <v>717.5</v>
      </c>
      <c r="K7" s="21">
        <v>0</v>
      </c>
      <c r="L7" s="21">
        <v>760</v>
      </c>
      <c r="M7" s="21">
        <v>25</v>
      </c>
      <c r="N7" s="21">
        <f t="shared" ref="N7:N70" si="1">SUM(J7:M7)</f>
        <v>1502.5</v>
      </c>
      <c r="O7" s="21">
        <f t="shared" ref="O7:O70" si="2">I7-N7</f>
        <v>23497.5</v>
      </c>
    </row>
    <row r="8" spans="1:16" ht="11.25" customHeight="1" x14ac:dyDescent="0.25">
      <c r="A8" s="17" t="s">
        <v>256</v>
      </c>
      <c r="B8" s="33" t="s">
        <v>16</v>
      </c>
      <c r="C8" s="34" t="s">
        <v>253</v>
      </c>
      <c r="D8" s="17" t="s">
        <v>254</v>
      </c>
      <c r="E8" s="18" t="s">
        <v>101</v>
      </c>
      <c r="F8" s="20">
        <v>44228</v>
      </c>
      <c r="G8" s="21">
        <v>25000</v>
      </c>
      <c r="H8" s="22">
        <v>0</v>
      </c>
      <c r="I8" s="60">
        <f t="shared" si="0"/>
        <v>25000</v>
      </c>
      <c r="J8" s="21">
        <v>717.5</v>
      </c>
      <c r="K8" s="21">
        <v>0</v>
      </c>
      <c r="L8" s="21">
        <v>760</v>
      </c>
      <c r="M8" s="21">
        <v>25</v>
      </c>
      <c r="N8" s="21">
        <f t="shared" si="1"/>
        <v>1502.5</v>
      </c>
      <c r="O8" s="21">
        <f t="shared" si="2"/>
        <v>23497.5</v>
      </c>
    </row>
    <row r="9" spans="1:16" ht="11.25" customHeight="1" x14ac:dyDescent="0.25">
      <c r="A9" s="17" t="s">
        <v>257</v>
      </c>
      <c r="B9" s="33" t="s">
        <v>16</v>
      </c>
      <c r="C9" s="34" t="s">
        <v>253</v>
      </c>
      <c r="D9" s="17" t="s">
        <v>254</v>
      </c>
      <c r="E9" s="18" t="s">
        <v>101</v>
      </c>
      <c r="F9" s="20">
        <v>44197</v>
      </c>
      <c r="G9" s="21">
        <v>25000</v>
      </c>
      <c r="H9" s="22">
        <v>0</v>
      </c>
      <c r="I9" s="60">
        <f t="shared" si="0"/>
        <v>25000</v>
      </c>
      <c r="J9" s="21">
        <v>717.5</v>
      </c>
      <c r="K9" s="21">
        <v>0</v>
      </c>
      <c r="L9" s="21">
        <v>760</v>
      </c>
      <c r="M9" s="21">
        <v>25</v>
      </c>
      <c r="N9" s="21">
        <f t="shared" si="1"/>
        <v>1502.5</v>
      </c>
      <c r="O9" s="21">
        <f t="shared" si="2"/>
        <v>23497.5</v>
      </c>
    </row>
    <row r="10" spans="1:16" ht="11.25" customHeight="1" x14ac:dyDescent="0.25">
      <c r="A10" s="17" t="s">
        <v>258</v>
      </c>
      <c r="B10" s="33" t="s">
        <v>16</v>
      </c>
      <c r="C10" s="34" t="s">
        <v>253</v>
      </c>
      <c r="D10" s="17" t="s">
        <v>254</v>
      </c>
      <c r="E10" s="18" t="s">
        <v>101</v>
      </c>
      <c r="F10" s="20">
        <v>44197</v>
      </c>
      <c r="G10" s="21">
        <v>25000</v>
      </c>
      <c r="H10" s="22">
        <v>0</v>
      </c>
      <c r="I10" s="60">
        <f t="shared" si="0"/>
        <v>25000</v>
      </c>
      <c r="J10" s="21">
        <v>717.5</v>
      </c>
      <c r="K10" s="21">
        <v>0</v>
      </c>
      <c r="L10" s="21">
        <v>760</v>
      </c>
      <c r="M10" s="21">
        <v>25</v>
      </c>
      <c r="N10" s="21">
        <f t="shared" si="1"/>
        <v>1502.5</v>
      </c>
      <c r="O10" s="21">
        <f t="shared" si="2"/>
        <v>23497.5</v>
      </c>
    </row>
    <row r="11" spans="1:16" ht="11.25" customHeight="1" x14ac:dyDescent="0.25">
      <c r="A11" s="17" t="s">
        <v>259</v>
      </c>
      <c r="B11" s="33" t="s">
        <v>28</v>
      </c>
      <c r="C11" s="34" t="s">
        <v>253</v>
      </c>
      <c r="D11" s="17" t="s">
        <v>254</v>
      </c>
      <c r="E11" s="18" t="s">
        <v>101</v>
      </c>
      <c r="F11" s="20">
        <v>44197</v>
      </c>
      <c r="G11" s="21">
        <v>25000</v>
      </c>
      <c r="H11" s="22">
        <v>0</v>
      </c>
      <c r="I11" s="60">
        <f t="shared" si="0"/>
        <v>25000</v>
      </c>
      <c r="J11" s="21">
        <v>717.5</v>
      </c>
      <c r="K11" s="21">
        <v>0</v>
      </c>
      <c r="L11" s="21">
        <v>760</v>
      </c>
      <c r="M11" s="21">
        <v>25</v>
      </c>
      <c r="N11" s="21">
        <f t="shared" si="1"/>
        <v>1502.5</v>
      </c>
      <c r="O11" s="21">
        <f t="shared" si="2"/>
        <v>23497.5</v>
      </c>
    </row>
    <row r="12" spans="1:16" ht="11.25" customHeight="1" x14ac:dyDescent="0.25">
      <c r="A12" s="17" t="s">
        <v>260</v>
      </c>
      <c r="B12" s="33" t="s">
        <v>16</v>
      </c>
      <c r="C12" s="34" t="s">
        <v>253</v>
      </c>
      <c r="D12" s="17" t="s">
        <v>254</v>
      </c>
      <c r="E12" s="18" t="s">
        <v>101</v>
      </c>
      <c r="F12" s="20">
        <v>44348</v>
      </c>
      <c r="G12" s="21">
        <v>25000</v>
      </c>
      <c r="H12" s="22">
        <v>0</v>
      </c>
      <c r="I12" s="60">
        <f t="shared" si="0"/>
        <v>25000</v>
      </c>
      <c r="J12" s="21">
        <v>717.5</v>
      </c>
      <c r="K12" s="21">
        <v>0</v>
      </c>
      <c r="L12" s="21">
        <v>760</v>
      </c>
      <c r="M12" s="21">
        <v>25</v>
      </c>
      <c r="N12" s="21">
        <f t="shared" si="1"/>
        <v>1502.5</v>
      </c>
      <c r="O12" s="21">
        <f t="shared" si="2"/>
        <v>23497.5</v>
      </c>
    </row>
    <row r="13" spans="1:16" ht="11.25" customHeight="1" x14ac:dyDescent="0.25">
      <c r="A13" s="17" t="s">
        <v>261</v>
      </c>
      <c r="B13" s="33" t="s">
        <v>16</v>
      </c>
      <c r="C13" s="34" t="s">
        <v>253</v>
      </c>
      <c r="D13" s="17" t="s">
        <v>254</v>
      </c>
      <c r="E13" s="18" t="s">
        <v>101</v>
      </c>
      <c r="F13" s="20">
        <v>44287</v>
      </c>
      <c r="G13" s="21">
        <v>25000</v>
      </c>
      <c r="H13" s="22">
        <v>0</v>
      </c>
      <c r="I13" s="60">
        <f t="shared" si="0"/>
        <v>25000</v>
      </c>
      <c r="J13" s="21">
        <v>717.5</v>
      </c>
      <c r="K13" s="21">
        <v>0</v>
      </c>
      <c r="L13" s="21">
        <v>760</v>
      </c>
      <c r="M13" s="21">
        <v>25</v>
      </c>
      <c r="N13" s="21">
        <f t="shared" si="1"/>
        <v>1502.5</v>
      </c>
      <c r="O13" s="21">
        <f t="shared" si="2"/>
        <v>23497.5</v>
      </c>
    </row>
    <row r="14" spans="1:16" ht="11.25" customHeight="1" x14ac:dyDescent="0.25">
      <c r="A14" s="17" t="s">
        <v>262</v>
      </c>
      <c r="B14" s="33" t="s">
        <v>16</v>
      </c>
      <c r="C14" s="34" t="s">
        <v>253</v>
      </c>
      <c r="D14" s="17" t="s">
        <v>254</v>
      </c>
      <c r="E14" s="18" t="s">
        <v>101</v>
      </c>
      <c r="F14" s="20">
        <v>44378</v>
      </c>
      <c r="G14" s="21">
        <v>25000</v>
      </c>
      <c r="H14" s="22">
        <v>0</v>
      </c>
      <c r="I14" s="60">
        <f t="shared" si="0"/>
        <v>25000</v>
      </c>
      <c r="J14" s="21">
        <v>717.5</v>
      </c>
      <c r="K14" s="21">
        <v>0</v>
      </c>
      <c r="L14" s="21">
        <v>760</v>
      </c>
      <c r="M14" s="21">
        <v>1602.45</v>
      </c>
      <c r="N14" s="21">
        <f t="shared" si="1"/>
        <v>3079.95</v>
      </c>
      <c r="O14" s="21">
        <f t="shared" si="2"/>
        <v>21920.05</v>
      </c>
    </row>
    <row r="15" spans="1:16" ht="11.25" customHeight="1" x14ac:dyDescent="0.25">
      <c r="A15" s="17" t="s">
        <v>263</v>
      </c>
      <c r="B15" s="33" t="s">
        <v>16</v>
      </c>
      <c r="C15" s="34" t="s">
        <v>253</v>
      </c>
      <c r="D15" s="17" t="s">
        <v>254</v>
      </c>
      <c r="E15" s="18" t="s">
        <v>101</v>
      </c>
      <c r="F15" s="20">
        <v>44317</v>
      </c>
      <c r="G15" s="21">
        <v>25000</v>
      </c>
      <c r="H15" s="22">
        <v>0</v>
      </c>
      <c r="I15" s="60">
        <f t="shared" si="0"/>
        <v>25000</v>
      </c>
      <c r="J15" s="21">
        <v>717.5</v>
      </c>
      <c r="K15" s="21">
        <v>0</v>
      </c>
      <c r="L15" s="21">
        <v>760</v>
      </c>
      <c r="M15" s="21">
        <v>25</v>
      </c>
      <c r="N15" s="21">
        <f t="shared" si="1"/>
        <v>1502.5</v>
      </c>
      <c r="O15" s="21">
        <f t="shared" si="2"/>
        <v>23497.5</v>
      </c>
    </row>
    <row r="16" spans="1:16" ht="11.25" customHeight="1" x14ac:dyDescent="0.25">
      <c r="A16" s="17" t="s">
        <v>264</v>
      </c>
      <c r="B16" s="33" t="s">
        <v>28</v>
      </c>
      <c r="C16" s="34" t="s">
        <v>265</v>
      </c>
      <c r="D16" s="17" t="s">
        <v>254</v>
      </c>
      <c r="E16" s="18" t="s">
        <v>101</v>
      </c>
      <c r="F16" s="20">
        <v>44197</v>
      </c>
      <c r="G16" s="21">
        <v>30000</v>
      </c>
      <c r="H16" s="22">
        <v>0</v>
      </c>
      <c r="I16" s="60">
        <f t="shared" si="0"/>
        <v>30000</v>
      </c>
      <c r="J16" s="21">
        <v>861</v>
      </c>
      <c r="K16" s="21">
        <v>0</v>
      </c>
      <c r="L16" s="21">
        <v>912</v>
      </c>
      <c r="M16" s="21">
        <v>25</v>
      </c>
      <c r="N16" s="21">
        <f t="shared" si="1"/>
        <v>1798</v>
      </c>
      <c r="O16" s="21">
        <f t="shared" si="2"/>
        <v>28202</v>
      </c>
    </row>
    <row r="17" spans="1:15" ht="11.25" customHeight="1" x14ac:dyDescent="0.25">
      <c r="A17" s="17" t="s">
        <v>266</v>
      </c>
      <c r="B17" s="33" t="s">
        <v>28</v>
      </c>
      <c r="C17" s="34" t="s">
        <v>30</v>
      </c>
      <c r="D17" s="17" t="s">
        <v>254</v>
      </c>
      <c r="E17" s="18" t="s">
        <v>101</v>
      </c>
      <c r="F17" s="20">
        <v>44317</v>
      </c>
      <c r="G17" s="21">
        <v>30000</v>
      </c>
      <c r="H17" s="22">
        <v>0</v>
      </c>
      <c r="I17" s="60">
        <f t="shared" si="0"/>
        <v>30000</v>
      </c>
      <c r="J17" s="21">
        <v>861</v>
      </c>
      <c r="K17" s="21">
        <v>0</v>
      </c>
      <c r="L17" s="21">
        <v>912</v>
      </c>
      <c r="M17" s="21">
        <v>25</v>
      </c>
      <c r="N17" s="21">
        <f t="shared" si="1"/>
        <v>1798</v>
      </c>
      <c r="O17" s="21">
        <f t="shared" si="2"/>
        <v>28202</v>
      </c>
    </row>
    <row r="18" spans="1:15" ht="11.25" customHeight="1" x14ac:dyDescent="0.25">
      <c r="A18" s="17" t="s">
        <v>267</v>
      </c>
      <c r="B18" s="33" t="s">
        <v>28</v>
      </c>
      <c r="C18" s="34" t="s">
        <v>30</v>
      </c>
      <c r="D18" s="17" t="s">
        <v>254</v>
      </c>
      <c r="E18" s="18" t="s">
        <v>101</v>
      </c>
      <c r="F18" s="20">
        <v>42005</v>
      </c>
      <c r="G18" s="21">
        <v>26250</v>
      </c>
      <c r="H18" s="22">
        <v>0</v>
      </c>
      <c r="I18" s="60">
        <f t="shared" si="0"/>
        <v>26250</v>
      </c>
      <c r="J18" s="21">
        <v>753.38</v>
      </c>
      <c r="K18" s="21">
        <v>0</v>
      </c>
      <c r="L18" s="21">
        <v>798</v>
      </c>
      <c r="M18" s="21">
        <v>25</v>
      </c>
      <c r="N18" s="21">
        <f t="shared" si="1"/>
        <v>1576.38</v>
      </c>
      <c r="O18" s="21">
        <f t="shared" si="2"/>
        <v>24673.62</v>
      </c>
    </row>
    <row r="19" spans="1:15" ht="11.25" customHeight="1" x14ac:dyDescent="0.25">
      <c r="A19" s="17" t="s">
        <v>268</v>
      </c>
      <c r="B19" s="33" t="s">
        <v>16</v>
      </c>
      <c r="C19" s="34" t="s">
        <v>30</v>
      </c>
      <c r="D19" s="17" t="s">
        <v>254</v>
      </c>
      <c r="E19" s="18" t="s">
        <v>101</v>
      </c>
      <c r="F19" s="20">
        <v>44713</v>
      </c>
      <c r="G19" s="21">
        <v>25000</v>
      </c>
      <c r="H19" s="22">
        <v>0</v>
      </c>
      <c r="I19" s="60">
        <f t="shared" si="0"/>
        <v>25000</v>
      </c>
      <c r="J19" s="21">
        <v>717.5</v>
      </c>
      <c r="K19" s="21">
        <v>0</v>
      </c>
      <c r="L19" s="21">
        <v>760</v>
      </c>
      <c r="M19" s="21">
        <v>25</v>
      </c>
      <c r="N19" s="21">
        <f t="shared" si="1"/>
        <v>1502.5</v>
      </c>
      <c r="O19" s="21">
        <f t="shared" si="2"/>
        <v>23497.5</v>
      </c>
    </row>
    <row r="20" spans="1:15" ht="11.25" customHeight="1" x14ac:dyDescent="0.25">
      <c r="A20" s="17" t="s">
        <v>269</v>
      </c>
      <c r="B20" s="33" t="s">
        <v>28</v>
      </c>
      <c r="C20" s="34" t="s">
        <v>30</v>
      </c>
      <c r="D20" s="17" t="s">
        <v>254</v>
      </c>
      <c r="E20" s="18" t="s">
        <v>101</v>
      </c>
      <c r="F20" s="20">
        <v>43344</v>
      </c>
      <c r="G20" s="21">
        <v>11000</v>
      </c>
      <c r="H20" s="22">
        <v>0</v>
      </c>
      <c r="I20" s="60">
        <f t="shared" si="0"/>
        <v>11000</v>
      </c>
      <c r="J20" s="21">
        <v>315.7</v>
      </c>
      <c r="K20" s="21">
        <v>0</v>
      </c>
      <c r="L20" s="21">
        <v>334.4</v>
      </c>
      <c r="M20" s="21">
        <v>25</v>
      </c>
      <c r="N20" s="21">
        <f t="shared" si="1"/>
        <v>675.09999999999991</v>
      </c>
      <c r="O20" s="21">
        <f t="shared" si="2"/>
        <v>10324.9</v>
      </c>
    </row>
    <row r="21" spans="1:15" ht="11.25" customHeight="1" x14ac:dyDescent="0.25">
      <c r="A21" s="17" t="s">
        <v>270</v>
      </c>
      <c r="B21" s="33" t="s">
        <v>28</v>
      </c>
      <c r="C21" s="34" t="s">
        <v>30</v>
      </c>
      <c r="D21" s="17" t="s">
        <v>254</v>
      </c>
      <c r="E21" s="18" t="s">
        <v>101</v>
      </c>
      <c r="F21" s="20">
        <v>42979</v>
      </c>
      <c r="G21" s="21">
        <v>10000</v>
      </c>
      <c r="H21" s="22">
        <v>0</v>
      </c>
      <c r="I21" s="60">
        <f t="shared" si="0"/>
        <v>10000</v>
      </c>
      <c r="J21" s="21">
        <v>287</v>
      </c>
      <c r="K21" s="21">
        <v>0</v>
      </c>
      <c r="L21" s="21">
        <v>304</v>
      </c>
      <c r="M21" s="21">
        <v>25</v>
      </c>
      <c r="N21" s="21">
        <f t="shared" si="1"/>
        <v>616</v>
      </c>
      <c r="O21" s="21">
        <f t="shared" si="2"/>
        <v>9384</v>
      </c>
    </row>
    <row r="22" spans="1:15" ht="11.25" customHeight="1" x14ac:dyDescent="0.25">
      <c r="A22" s="17" t="s">
        <v>271</v>
      </c>
      <c r="B22" s="33" t="s">
        <v>28</v>
      </c>
      <c r="C22" s="34" t="s">
        <v>30</v>
      </c>
      <c r="D22" s="17" t="s">
        <v>254</v>
      </c>
      <c r="E22" s="18" t="s">
        <v>101</v>
      </c>
      <c r="F22" s="20">
        <v>43344</v>
      </c>
      <c r="G22" s="21">
        <v>11000</v>
      </c>
      <c r="H22" s="22">
        <v>0</v>
      </c>
      <c r="I22" s="60">
        <f t="shared" si="0"/>
        <v>11000</v>
      </c>
      <c r="J22" s="21">
        <v>315.7</v>
      </c>
      <c r="K22" s="21">
        <v>0</v>
      </c>
      <c r="L22" s="21">
        <v>334.4</v>
      </c>
      <c r="M22" s="21">
        <v>25</v>
      </c>
      <c r="N22" s="21">
        <f t="shared" si="1"/>
        <v>675.09999999999991</v>
      </c>
      <c r="O22" s="21">
        <f t="shared" si="2"/>
        <v>10324.9</v>
      </c>
    </row>
    <row r="23" spans="1:15" ht="11.25" customHeight="1" x14ac:dyDescent="0.25">
      <c r="A23" s="17" t="s">
        <v>272</v>
      </c>
      <c r="B23" s="33" t="s">
        <v>16</v>
      </c>
      <c r="C23" s="34" t="s">
        <v>30</v>
      </c>
      <c r="D23" s="17" t="s">
        <v>254</v>
      </c>
      <c r="E23" s="18" t="s">
        <v>101</v>
      </c>
      <c r="F23" s="20">
        <v>43344</v>
      </c>
      <c r="G23" s="21">
        <v>11000</v>
      </c>
      <c r="H23" s="22">
        <v>0</v>
      </c>
      <c r="I23" s="60">
        <f t="shared" si="0"/>
        <v>11000</v>
      </c>
      <c r="J23" s="21">
        <v>315.7</v>
      </c>
      <c r="K23" s="21">
        <v>0</v>
      </c>
      <c r="L23" s="21">
        <v>334.4</v>
      </c>
      <c r="M23" s="21">
        <v>25</v>
      </c>
      <c r="N23" s="21">
        <f t="shared" si="1"/>
        <v>675.09999999999991</v>
      </c>
      <c r="O23" s="21">
        <f t="shared" si="2"/>
        <v>10324.9</v>
      </c>
    </row>
    <row r="24" spans="1:15" ht="11.25" customHeight="1" x14ac:dyDescent="0.25">
      <c r="A24" s="17" t="s">
        <v>273</v>
      </c>
      <c r="B24" s="33" t="s">
        <v>28</v>
      </c>
      <c r="C24" s="34" t="s">
        <v>274</v>
      </c>
      <c r="D24" s="17" t="s">
        <v>254</v>
      </c>
      <c r="E24" s="18" t="s">
        <v>101</v>
      </c>
      <c r="F24" s="20">
        <v>44682</v>
      </c>
      <c r="G24" s="21">
        <v>30000</v>
      </c>
      <c r="H24" s="22">
        <v>0</v>
      </c>
      <c r="I24" s="60">
        <f t="shared" si="0"/>
        <v>30000</v>
      </c>
      <c r="J24" s="21">
        <v>861</v>
      </c>
      <c r="K24" s="21">
        <v>0</v>
      </c>
      <c r="L24" s="21">
        <v>912</v>
      </c>
      <c r="M24" s="21">
        <v>25</v>
      </c>
      <c r="N24" s="21">
        <f t="shared" si="1"/>
        <v>1798</v>
      </c>
      <c r="O24" s="21">
        <f t="shared" si="2"/>
        <v>28202</v>
      </c>
    </row>
    <row r="25" spans="1:15" ht="11.25" customHeight="1" x14ac:dyDescent="0.25">
      <c r="A25" s="17" t="s">
        <v>275</v>
      </c>
      <c r="B25" s="33" t="s">
        <v>16</v>
      </c>
      <c r="C25" s="34" t="s">
        <v>143</v>
      </c>
      <c r="D25" s="17" t="s">
        <v>254</v>
      </c>
      <c r="E25" s="18" t="s">
        <v>101</v>
      </c>
      <c r="F25" s="20">
        <v>44228</v>
      </c>
      <c r="G25" s="21">
        <v>15000</v>
      </c>
      <c r="H25" s="22">
        <v>0</v>
      </c>
      <c r="I25" s="60">
        <f t="shared" si="0"/>
        <v>15000</v>
      </c>
      <c r="J25" s="21">
        <v>430.5</v>
      </c>
      <c r="K25" s="21">
        <v>0</v>
      </c>
      <c r="L25" s="21">
        <v>456</v>
      </c>
      <c r="M25" s="21">
        <v>25</v>
      </c>
      <c r="N25" s="21">
        <f t="shared" si="1"/>
        <v>911.5</v>
      </c>
      <c r="O25" s="21">
        <f t="shared" si="2"/>
        <v>14088.5</v>
      </c>
    </row>
    <row r="26" spans="1:15" ht="11.25" customHeight="1" x14ac:dyDescent="0.25">
      <c r="A26" s="17" t="s">
        <v>276</v>
      </c>
      <c r="B26" s="33" t="s">
        <v>16</v>
      </c>
      <c r="C26" s="34" t="s">
        <v>143</v>
      </c>
      <c r="D26" s="17" t="s">
        <v>254</v>
      </c>
      <c r="E26" s="18" t="s">
        <v>101</v>
      </c>
      <c r="F26" s="20">
        <v>44228</v>
      </c>
      <c r="G26" s="21">
        <v>15000</v>
      </c>
      <c r="H26" s="22">
        <v>0</v>
      </c>
      <c r="I26" s="60">
        <f t="shared" si="0"/>
        <v>15000</v>
      </c>
      <c r="J26" s="21">
        <v>430.5</v>
      </c>
      <c r="K26" s="21">
        <v>0</v>
      </c>
      <c r="L26" s="21">
        <v>456</v>
      </c>
      <c r="M26" s="21">
        <v>25</v>
      </c>
      <c r="N26" s="21">
        <f t="shared" si="1"/>
        <v>911.5</v>
      </c>
      <c r="O26" s="21">
        <f t="shared" si="2"/>
        <v>14088.5</v>
      </c>
    </row>
    <row r="27" spans="1:15" ht="11.25" customHeight="1" x14ac:dyDescent="0.25">
      <c r="A27" s="17" t="s">
        <v>277</v>
      </c>
      <c r="B27" s="33" t="s">
        <v>16</v>
      </c>
      <c r="C27" s="34" t="s">
        <v>143</v>
      </c>
      <c r="D27" s="17" t="s">
        <v>254</v>
      </c>
      <c r="E27" s="18" t="s">
        <v>101</v>
      </c>
      <c r="F27" s="20">
        <v>44228</v>
      </c>
      <c r="G27" s="21">
        <v>15000</v>
      </c>
      <c r="H27" s="22">
        <v>0</v>
      </c>
      <c r="I27" s="60">
        <f t="shared" si="0"/>
        <v>15000</v>
      </c>
      <c r="J27" s="21">
        <v>430.5</v>
      </c>
      <c r="K27" s="21">
        <v>0</v>
      </c>
      <c r="L27" s="21">
        <v>456</v>
      </c>
      <c r="M27" s="21">
        <v>25</v>
      </c>
      <c r="N27" s="21">
        <f t="shared" si="1"/>
        <v>911.5</v>
      </c>
      <c r="O27" s="21">
        <f t="shared" si="2"/>
        <v>14088.5</v>
      </c>
    </row>
    <row r="28" spans="1:15" ht="11.25" customHeight="1" x14ac:dyDescent="0.25">
      <c r="A28" s="17" t="s">
        <v>278</v>
      </c>
      <c r="B28" s="33" t="s">
        <v>16</v>
      </c>
      <c r="C28" s="34" t="s">
        <v>143</v>
      </c>
      <c r="D28" s="17" t="s">
        <v>254</v>
      </c>
      <c r="E28" s="18" t="s">
        <v>101</v>
      </c>
      <c r="F28" s="20">
        <v>44348</v>
      </c>
      <c r="G28" s="21">
        <v>15000</v>
      </c>
      <c r="H28" s="22">
        <v>0</v>
      </c>
      <c r="I28" s="60">
        <f t="shared" si="0"/>
        <v>15000</v>
      </c>
      <c r="J28" s="21">
        <v>430.5</v>
      </c>
      <c r="K28" s="21">
        <v>0</v>
      </c>
      <c r="L28" s="21">
        <v>456</v>
      </c>
      <c r="M28" s="21">
        <v>25</v>
      </c>
      <c r="N28" s="21">
        <f t="shared" si="1"/>
        <v>911.5</v>
      </c>
      <c r="O28" s="21">
        <f t="shared" si="2"/>
        <v>14088.5</v>
      </c>
    </row>
    <row r="29" spans="1:15" ht="11.25" customHeight="1" x14ac:dyDescent="0.25">
      <c r="A29" s="17" t="s">
        <v>279</v>
      </c>
      <c r="B29" s="33" t="s">
        <v>16</v>
      </c>
      <c r="C29" s="34" t="s">
        <v>143</v>
      </c>
      <c r="D29" s="17" t="s">
        <v>254</v>
      </c>
      <c r="E29" s="18" t="s">
        <v>101</v>
      </c>
      <c r="F29" s="20">
        <v>44228</v>
      </c>
      <c r="G29" s="21">
        <v>15000</v>
      </c>
      <c r="H29" s="22">
        <v>0</v>
      </c>
      <c r="I29" s="60">
        <f t="shared" si="0"/>
        <v>15000</v>
      </c>
      <c r="J29" s="21">
        <v>430.5</v>
      </c>
      <c r="K29" s="21">
        <v>0</v>
      </c>
      <c r="L29" s="21">
        <v>456</v>
      </c>
      <c r="M29" s="21">
        <v>25</v>
      </c>
      <c r="N29" s="21">
        <f t="shared" si="1"/>
        <v>911.5</v>
      </c>
      <c r="O29" s="21">
        <f t="shared" si="2"/>
        <v>14088.5</v>
      </c>
    </row>
    <row r="30" spans="1:15" ht="11.25" customHeight="1" x14ac:dyDescent="0.25">
      <c r="A30" s="17" t="s">
        <v>280</v>
      </c>
      <c r="B30" s="33" t="s">
        <v>16</v>
      </c>
      <c r="C30" s="34" t="s">
        <v>143</v>
      </c>
      <c r="D30" s="17" t="s">
        <v>254</v>
      </c>
      <c r="E30" s="18" t="s">
        <v>101</v>
      </c>
      <c r="F30" s="20">
        <v>44228</v>
      </c>
      <c r="G30" s="21">
        <v>15000</v>
      </c>
      <c r="H30" s="22">
        <v>0</v>
      </c>
      <c r="I30" s="60">
        <f t="shared" si="0"/>
        <v>15000</v>
      </c>
      <c r="J30" s="21">
        <v>430.5</v>
      </c>
      <c r="K30" s="21">
        <v>0</v>
      </c>
      <c r="L30" s="21">
        <v>456</v>
      </c>
      <c r="M30" s="21">
        <v>25</v>
      </c>
      <c r="N30" s="21">
        <f t="shared" si="1"/>
        <v>911.5</v>
      </c>
      <c r="O30" s="21">
        <f t="shared" si="2"/>
        <v>14088.5</v>
      </c>
    </row>
    <row r="31" spans="1:15" ht="11.25" customHeight="1" x14ac:dyDescent="0.25">
      <c r="A31" s="17" t="s">
        <v>281</v>
      </c>
      <c r="B31" s="33" t="s">
        <v>16</v>
      </c>
      <c r="C31" s="34" t="s">
        <v>143</v>
      </c>
      <c r="D31" s="17" t="s">
        <v>254</v>
      </c>
      <c r="E31" s="18" t="s">
        <v>101</v>
      </c>
      <c r="F31" s="20">
        <v>44409</v>
      </c>
      <c r="G31" s="21">
        <v>15000</v>
      </c>
      <c r="H31" s="22">
        <v>0</v>
      </c>
      <c r="I31" s="60">
        <f t="shared" si="0"/>
        <v>15000</v>
      </c>
      <c r="J31" s="21">
        <v>430.5</v>
      </c>
      <c r="K31" s="21">
        <v>0</v>
      </c>
      <c r="L31" s="21">
        <v>456</v>
      </c>
      <c r="M31" s="21">
        <v>25</v>
      </c>
      <c r="N31" s="21">
        <f t="shared" si="1"/>
        <v>911.5</v>
      </c>
      <c r="O31" s="21">
        <f t="shared" si="2"/>
        <v>14088.5</v>
      </c>
    </row>
    <row r="32" spans="1:15" ht="11.25" customHeight="1" x14ac:dyDescent="0.25">
      <c r="A32" s="17" t="s">
        <v>282</v>
      </c>
      <c r="B32" s="33" t="s">
        <v>28</v>
      </c>
      <c r="C32" s="34" t="s">
        <v>143</v>
      </c>
      <c r="D32" s="17" t="s">
        <v>254</v>
      </c>
      <c r="E32" s="18" t="s">
        <v>101</v>
      </c>
      <c r="F32" s="20">
        <v>40269</v>
      </c>
      <c r="G32" s="21">
        <v>15000</v>
      </c>
      <c r="H32" s="22">
        <v>0</v>
      </c>
      <c r="I32" s="60">
        <f t="shared" si="0"/>
        <v>15000</v>
      </c>
      <c r="J32" s="21">
        <v>430.5</v>
      </c>
      <c r="K32" s="21">
        <v>0</v>
      </c>
      <c r="L32" s="21">
        <v>456</v>
      </c>
      <c r="M32" s="21">
        <v>25</v>
      </c>
      <c r="N32" s="21">
        <f t="shared" si="1"/>
        <v>911.5</v>
      </c>
      <c r="O32" s="21">
        <f t="shared" si="2"/>
        <v>14088.5</v>
      </c>
    </row>
    <row r="33" spans="1:15" ht="11.25" customHeight="1" x14ac:dyDescent="0.25">
      <c r="A33" s="17" t="s">
        <v>283</v>
      </c>
      <c r="B33" s="33" t="s">
        <v>28</v>
      </c>
      <c r="C33" s="34" t="s">
        <v>143</v>
      </c>
      <c r="D33" s="17" t="s">
        <v>254</v>
      </c>
      <c r="E33" s="18" t="s">
        <v>101</v>
      </c>
      <c r="F33" s="20">
        <v>44256</v>
      </c>
      <c r="G33" s="21">
        <v>15000</v>
      </c>
      <c r="H33" s="22">
        <v>0</v>
      </c>
      <c r="I33" s="60">
        <f t="shared" si="0"/>
        <v>15000</v>
      </c>
      <c r="J33" s="21">
        <v>430.5</v>
      </c>
      <c r="K33" s="21">
        <v>0</v>
      </c>
      <c r="L33" s="21">
        <v>456</v>
      </c>
      <c r="M33" s="21">
        <v>25</v>
      </c>
      <c r="N33" s="21">
        <f t="shared" si="1"/>
        <v>911.5</v>
      </c>
      <c r="O33" s="21">
        <f t="shared" si="2"/>
        <v>14088.5</v>
      </c>
    </row>
    <row r="34" spans="1:15" ht="11.25" customHeight="1" x14ac:dyDescent="0.25">
      <c r="A34" s="17" t="s">
        <v>284</v>
      </c>
      <c r="B34" s="33" t="s">
        <v>16</v>
      </c>
      <c r="C34" s="34" t="s">
        <v>143</v>
      </c>
      <c r="D34" s="17" t="s">
        <v>254</v>
      </c>
      <c r="E34" s="18" t="s">
        <v>101</v>
      </c>
      <c r="F34" s="20">
        <v>44256</v>
      </c>
      <c r="G34" s="21">
        <v>15000</v>
      </c>
      <c r="H34" s="22">
        <v>0</v>
      </c>
      <c r="I34" s="60">
        <f t="shared" si="0"/>
        <v>15000</v>
      </c>
      <c r="J34" s="21">
        <v>430.5</v>
      </c>
      <c r="K34" s="21">
        <v>0</v>
      </c>
      <c r="L34" s="21">
        <v>456</v>
      </c>
      <c r="M34" s="21">
        <v>25</v>
      </c>
      <c r="N34" s="21">
        <f t="shared" si="1"/>
        <v>911.5</v>
      </c>
      <c r="O34" s="21">
        <f t="shared" si="2"/>
        <v>14088.5</v>
      </c>
    </row>
    <row r="35" spans="1:15" ht="11.25" customHeight="1" x14ac:dyDescent="0.25">
      <c r="A35" s="17" t="s">
        <v>285</v>
      </c>
      <c r="B35" s="33" t="s">
        <v>28</v>
      </c>
      <c r="C35" s="34" t="s">
        <v>143</v>
      </c>
      <c r="D35" s="17" t="s">
        <v>254</v>
      </c>
      <c r="E35" s="18" t="s">
        <v>101</v>
      </c>
      <c r="F35" s="20">
        <v>44256</v>
      </c>
      <c r="G35" s="21">
        <v>15000</v>
      </c>
      <c r="H35" s="22">
        <v>0</v>
      </c>
      <c r="I35" s="60">
        <f t="shared" si="0"/>
        <v>15000</v>
      </c>
      <c r="J35" s="21">
        <v>430.5</v>
      </c>
      <c r="K35" s="21">
        <v>0</v>
      </c>
      <c r="L35" s="21">
        <v>456</v>
      </c>
      <c r="M35" s="21">
        <v>25</v>
      </c>
      <c r="N35" s="21">
        <f t="shared" si="1"/>
        <v>911.5</v>
      </c>
      <c r="O35" s="21">
        <f t="shared" si="2"/>
        <v>14088.5</v>
      </c>
    </row>
    <row r="36" spans="1:15" ht="11.25" customHeight="1" x14ac:dyDescent="0.25">
      <c r="A36" s="17" t="s">
        <v>286</v>
      </c>
      <c r="B36" s="33" t="s">
        <v>16</v>
      </c>
      <c r="C36" s="34" t="s">
        <v>143</v>
      </c>
      <c r="D36" s="17" t="s">
        <v>254</v>
      </c>
      <c r="E36" s="18" t="s">
        <v>101</v>
      </c>
      <c r="F36" s="20">
        <v>44256</v>
      </c>
      <c r="G36" s="21">
        <v>15000</v>
      </c>
      <c r="H36" s="22">
        <v>0</v>
      </c>
      <c r="I36" s="60">
        <f t="shared" si="0"/>
        <v>15000</v>
      </c>
      <c r="J36" s="21">
        <v>430.5</v>
      </c>
      <c r="K36" s="21">
        <v>0</v>
      </c>
      <c r="L36" s="21">
        <v>456</v>
      </c>
      <c r="M36" s="21">
        <v>25</v>
      </c>
      <c r="N36" s="21">
        <f t="shared" si="1"/>
        <v>911.5</v>
      </c>
      <c r="O36" s="21">
        <f t="shared" si="2"/>
        <v>14088.5</v>
      </c>
    </row>
    <row r="37" spans="1:15" ht="11.25" customHeight="1" x14ac:dyDescent="0.25">
      <c r="A37" s="17" t="s">
        <v>287</v>
      </c>
      <c r="B37" s="33" t="s">
        <v>16</v>
      </c>
      <c r="C37" s="34" t="s">
        <v>143</v>
      </c>
      <c r="D37" s="17" t="s">
        <v>254</v>
      </c>
      <c r="E37" s="18" t="s">
        <v>101</v>
      </c>
      <c r="F37" s="20">
        <v>44256</v>
      </c>
      <c r="G37" s="21">
        <v>15000</v>
      </c>
      <c r="H37" s="22">
        <v>0</v>
      </c>
      <c r="I37" s="60">
        <f t="shared" si="0"/>
        <v>15000</v>
      </c>
      <c r="J37" s="21">
        <v>430.5</v>
      </c>
      <c r="K37" s="21">
        <v>0</v>
      </c>
      <c r="L37" s="21">
        <v>456</v>
      </c>
      <c r="M37" s="21">
        <v>25</v>
      </c>
      <c r="N37" s="21">
        <f t="shared" si="1"/>
        <v>911.5</v>
      </c>
      <c r="O37" s="21">
        <f t="shared" si="2"/>
        <v>14088.5</v>
      </c>
    </row>
    <row r="38" spans="1:15" ht="11.25" customHeight="1" x14ac:dyDescent="0.25">
      <c r="A38" s="17" t="s">
        <v>288</v>
      </c>
      <c r="B38" s="33" t="s">
        <v>16</v>
      </c>
      <c r="C38" s="34" t="s">
        <v>143</v>
      </c>
      <c r="D38" s="17" t="s">
        <v>254</v>
      </c>
      <c r="E38" s="18" t="s">
        <v>101</v>
      </c>
      <c r="F38" s="20">
        <v>44287</v>
      </c>
      <c r="G38" s="21">
        <v>15000</v>
      </c>
      <c r="H38" s="22">
        <v>0</v>
      </c>
      <c r="I38" s="60">
        <f t="shared" si="0"/>
        <v>15000</v>
      </c>
      <c r="J38" s="21">
        <v>430.5</v>
      </c>
      <c r="K38" s="21">
        <v>0</v>
      </c>
      <c r="L38" s="21">
        <v>456</v>
      </c>
      <c r="M38" s="21">
        <v>25</v>
      </c>
      <c r="N38" s="21">
        <f t="shared" si="1"/>
        <v>911.5</v>
      </c>
      <c r="O38" s="21">
        <f t="shared" si="2"/>
        <v>14088.5</v>
      </c>
    </row>
    <row r="39" spans="1:15" ht="11.25" customHeight="1" x14ac:dyDescent="0.25">
      <c r="A39" s="17" t="s">
        <v>289</v>
      </c>
      <c r="B39" s="33" t="s">
        <v>16</v>
      </c>
      <c r="C39" s="34" t="s">
        <v>143</v>
      </c>
      <c r="D39" s="17" t="s">
        <v>254</v>
      </c>
      <c r="E39" s="18" t="s">
        <v>101</v>
      </c>
      <c r="F39" s="20">
        <v>44256</v>
      </c>
      <c r="G39" s="21">
        <v>15000</v>
      </c>
      <c r="H39" s="22">
        <v>0</v>
      </c>
      <c r="I39" s="60">
        <f t="shared" si="0"/>
        <v>15000</v>
      </c>
      <c r="J39" s="21">
        <v>430.5</v>
      </c>
      <c r="K39" s="21">
        <v>0</v>
      </c>
      <c r="L39" s="21">
        <v>456</v>
      </c>
      <c r="M39" s="21">
        <v>25</v>
      </c>
      <c r="N39" s="21">
        <f t="shared" si="1"/>
        <v>911.5</v>
      </c>
      <c r="O39" s="21">
        <f t="shared" si="2"/>
        <v>14088.5</v>
      </c>
    </row>
    <row r="40" spans="1:15" ht="11.25" customHeight="1" x14ac:dyDescent="0.25">
      <c r="A40" s="17" t="s">
        <v>290</v>
      </c>
      <c r="B40" s="33" t="s">
        <v>16</v>
      </c>
      <c r="C40" s="34" t="s">
        <v>143</v>
      </c>
      <c r="D40" s="17" t="s">
        <v>254</v>
      </c>
      <c r="E40" s="18" t="s">
        <v>101</v>
      </c>
      <c r="F40" s="20">
        <v>44256</v>
      </c>
      <c r="G40" s="21">
        <v>15000</v>
      </c>
      <c r="H40" s="22">
        <v>0</v>
      </c>
      <c r="I40" s="60">
        <f t="shared" si="0"/>
        <v>15000</v>
      </c>
      <c r="J40" s="21">
        <v>430.5</v>
      </c>
      <c r="K40" s="21">
        <v>0</v>
      </c>
      <c r="L40" s="21">
        <v>456</v>
      </c>
      <c r="M40" s="21">
        <v>25</v>
      </c>
      <c r="N40" s="21">
        <f t="shared" si="1"/>
        <v>911.5</v>
      </c>
      <c r="O40" s="21">
        <f t="shared" si="2"/>
        <v>14088.5</v>
      </c>
    </row>
    <row r="41" spans="1:15" ht="11.25" customHeight="1" x14ac:dyDescent="0.25">
      <c r="A41" s="17" t="s">
        <v>291</v>
      </c>
      <c r="B41" s="33" t="s">
        <v>16</v>
      </c>
      <c r="C41" s="34" t="s">
        <v>143</v>
      </c>
      <c r="D41" s="17" t="s">
        <v>254</v>
      </c>
      <c r="E41" s="18" t="s">
        <v>101</v>
      </c>
      <c r="F41" s="20">
        <v>44256</v>
      </c>
      <c r="G41" s="21">
        <v>15000</v>
      </c>
      <c r="H41" s="22">
        <v>0</v>
      </c>
      <c r="I41" s="60">
        <f t="shared" si="0"/>
        <v>15000</v>
      </c>
      <c r="J41" s="21">
        <v>430.5</v>
      </c>
      <c r="K41" s="21">
        <v>0</v>
      </c>
      <c r="L41" s="21">
        <v>456</v>
      </c>
      <c r="M41" s="21">
        <v>25</v>
      </c>
      <c r="N41" s="21">
        <f t="shared" si="1"/>
        <v>911.5</v>
      </c>
      <c r="O41" s="21">
        <f t="shared" si="2"/>
        <v>14088.5</v>
      </c>
    </row>
    <row r="42" spans="1:15" ht="11.25" customHeight="1" x14ac:dyDescent="0.25">
      <c r="A42" s="17" t="s">
        <v>292</v>
      </c>
      <c r="B42" s="33" t="s">
        <v>16</v>
      </c>
      <c r="C42" s="34" t="s">
        <v>143</v>
      </c>
      <c r="D42" s="17" t="s">
        <v>254</v>
      </c>
      <c r="E42" s="18" t="s">
        <v>101</v>
      </c>
      <c r="F42" s="20">
        <v>44256</v>
      </c>
      <c r="G42" s="21">
        <v>15000</v>
      </c>
      <c r="H42" s="22">
        <v>0</v>
      </c>
      <c r="I42" s="60">
        <f t="shared" si="0"/>
        <v>15000</v>
      </c>
      <c r="J42" s="21">
        <v>430.5</v>
      </c>
      <c r="K42" s="21">
        <v>0</v>
      </c>
      <c r="L42" s="21">
        <v>456</v>
      </c>
      <c r="M42" s="21">
        <v>25</v>
      </c>
      <c r="N42" s="21">
        <f t="shared" si="1"/>
        <v>911.5</v>
      </c>
      <c r="O42" s="21">
        <f t="shared" si="2"/>
        <v>14088.5</v>
      </c>
    </row>
    <row r="43" spans="1:15" ht="11.25" customHeight="1" x14ac:dyDescent="0.25">
      <c r="A43" s="17" t="s">
        <v>293</v>
      </c>
      <c r="B43" s="33" t="s">
        <v>16</v>
      </c>
      <c r="C43" s="34" t="s">
        <v>143</v>
      </c>
      <c r="D43" s="17" t="s">
        <v>254</v>
      </c>
      <c r="E43" s="18" t="s">
        <v>101</v>
      </c>
      <c r="F43" s="20">
        <v>44317</v>
      </c>
      <c r="G43" s="21">
        <v>15000</v>
      </c>
      <c r="H43" s="22">
        <v>0</v>
      </c>
      <c r="I43" s="60">
        <f t="shared" si="0"/>
        <v>15000</v>
      </c>
      <c r="J43" s="21">
        <v>430.5</v>
      </c>
      <c r="K43" s="21">
        <v>0</v>
      </c>
      <c r="L43" s="21">
        <v>456</v>
      </c>
      <c r="M43" s="21">
        <v>25</v>
      </c>
      <c r="N43" s="21">
        <f t="shared" si="1"/>
        <v>911.5</v>
      </c>
      <c r="O43" s="21">
        <f t="shared" si="2"/>
        <v>14088.5</v>
      </c>
    </row>
    <row r="44" spans="1:15" ht="11.25" customHeight="1" x14ac:dyDescent="0.25">
      <c r="A44" s="17" t="s">
        <v>294</v>
      </c>
      <c r="B44" s="33" t="s">
        <v>16</v>
      </c>
      <c r="C44" s="34" t="s">
        <v>143</v>
      </c>
      <c r="D44" s="17" t="s">
        <v>254</v>
      </c>
      <c r="E44" s="18" t="s">
        <v>101</v>
      </c>
      <c r="F44" s="20">
        <v>44256</v>
      </c>
      <c r="G44" s="21">
        <v>15000</v>
      </c>
      <c r="H44" s="22">
        <v>0</v>
      </c>
      <c r="I44" s="60">
        <f t="shared" si="0"/>
        <v>15000</v>
      </c>
      <c r="J44" s="21">
        <v>430.5</v>
      </c>
      <c r="K44" s="21">
        <v>0</v>
      </c>
      <c r="L44" s="21">
        <v>456</v>
      </c>
      <c r="M44" s="21">
        <v>25</v>
      </c>
      <c r="N44" s="21">
        <f t="shared" si="1"/>
        <v>911.5</v>
      </c>
      <c r="O44" s="21">
        <f t="shared" si="2"/>
        <v>14088.5</v>
      </c>
    </row>
    <row r="45" spans="1:15" ht="11.25" customHeight="1" x14ac:dyDescent="0.25">
      <c r="A45" s="17" t="s">
        <v>295</v>
      </c>
      <c r="B45" s="33" t="s">
        <v>16</v>
      </c>
      <c r="C45" s="34" t="s">
        <v>143</v>
      </c>
      <c r="D45" s="17" t="s">
        <v>254</v>
      </c>
      <c r="E45" s="18" t="s">
        <v>101</v>
      </c>
      <c r="F45" s="20">
        <v>44256</v>
      </c>
      <c r="G45" s="21">
        <v>15000</v>
      </c>
      <c r="H45" s="22">
        <v>0</v>
      </c>
      <c r="I45" s="60">
        <f t="shared" si="0"/>
        <v>15000</v>
      </c>
      <c r="J45" s="21">
        <v>430.5</v>
      </c>
      <c r="K45" s="21">
        <v>0</v>
      </c>
      <c r="L45" s="21">
        <v>456</v>
      </c>
      <c r="M45" s="21">
        <v>25</v>
      </c>
      <c r="N45" s="21">
        <f t="shared" si="1"/>
        <v>911.5</v>
      </c>
      <c r="O45" s="21">
        <f t="shared" si="2"/>
        <v>14088.5</v>
      </c>
    </row>
    <row r="46" spans="1:15" ht="11.25" customHeight="1" x14ac:dyDescent="0.25">
      <c r="A46" s="17" t="s">
        <v>296</v>
      </c>
      <c r="B46" s="33" t="s">
        <v>16</v>
      </c>
      <c r="C46" s="34" t="s">
        <v>143</v>
      </c>
      <c r="D46" s="17" t="s">
        <v>254</v>
      </c>
      <c r="E46" s="18" t="s">
        <v>101</v>
      </c>
      <c r="F46" s="20">
        <v>44317</v>
      </c>
      <c r="G46" s="21">
        <v>15000</v>
      </c>
      <c r="H46" s="22">
        <v>0</v>
      </c>
      <c r="I46" s="60">
        <f t="shared" si="0"/>
        <v>15000</v>
      </c>
      <c r="J46" s="21">
        <v>430.5</v>
      </c>
      <c r="K46" s="21">
        <v>0</v>
      </c>
      <c r="L46" s="21">
        <v>456</v>
      </c>
      <c r="M46" s="21">
        <v>25</v>
      </c>
      <c r="N46" s="21">
        <f t="shared" si="1"/>
        <v>911.5</v>
      </c>
      <c r="O46" s="21">
        <f t="shared" si="2"/>
        <v>14088.5</v>
      </c>
    </row>
    <row r="47" spans="1:15" ht="11.25" customHeight="1" x14ac:dyDescent="0.25">
      <c r="A47" s="17" t="s">
        <v>297</v>
      </c>
      <c r="B47" s="33" t="s">
        <v>16</v>
      </c>
      <c r="C47" s="34" t="s">
        <v>143</v>
      </c>
      <c r="D47" s="17" t="s">
        <v>254</v>
      </c>
      <c r="E47" s="18" t="s">
        <v>101</v>
      </c>
      <c r="F47" s="20">
        <v>44228</v>
      </c>
      <c r="G47" s="21">
        <v>15000</v>
      </c>
      <c r="H47" s="22">
        <v>0</v>
      </c>
      <c r="I47" s="60">
        <f t="shared" si="0"/>
        <v>15000</v>
      </c>
      <c r="J47" s="21">
        <v>430.5</v>
      </c>
      <c r="K47" s="21">
        <v>0</v>
      </c>
      <c r="L47" s="21">
        <v>456</v>
      </c>
      <c r="M47" s="21">
        <v>1815</v>
      </c>
      <c r="N47" s="21">
        <f t="shared" si="1"/>
        <v>2701.5</v>
      </c>
      <c r="O47" s="21">
        <f t="shared" si="2"/>
        <v>12298.5</v>
      </c>
    </row>
    <row r="48" spans="1:15" ht="11.25" customHeight="1" x14ac:dyDescent="0.25">
      <c r="A48" s="17" t="s">
        <v>298</v>
      </c>
      <c r="B48" s="33" t="s">
        <v>16</v>
      </c>
      <c r="C48" s="34" t="s">
        <v>143</v>
      </c>
      <c r="D48" s="17" t="s">
        <v>254</v>
      </c>
      <c r="E48" s="18" t="s">
        <v>101</v>
      </c>
      <c r="F48" s="20">
        <v>44256</v>
      </c>
      <c r="G48" s="21">
        <v>15000</v>
      </c>
      <c r="H48" s="22">
        <v>0</v>
      </c>
      <c r="I48" s="60">
        <f t="shared" si="0"/>
        <v>15000</v>
      </c>
      <c r="J48" s="21">
        <v>430.5</v>
      </c>
      <c r="K48" s="21">
        <v>0</v>
      </c>
      <c r="L48" s="21">
        <v>456</v>
      </c>
      <c r="M48" s="21">
        <v>25</v>
      </c>
      <c r="N48" s="21">
        <f t="shared" si="1"/>
        <v>911.5</v>
      </c>
      <c r="O48" s="21">
        <f t="shared" si="2"/>
        <v>14088.5</v>
      </c>
    </row>
    <row r="49" spans="1:15" ht="11.25" customHeight="1" x14ac:dyDescent="0.25">
      <c r="A49" s="17" t="s">
        <v>299</v>
      </c>
      <c r="B49" s="33" t="s">
        <v>16</v>
      </c>
      <c r="C49" s="34" t="s">
        <v>143</v>
      </c>
      <c r="D49" s="17" t="s">
        <v>254</v>
      </c>
      <c r="E49" s="18" t="s">
        <v>101</v>
      </c>
      <c r="F49" s="20">
        <v>44287</v>
      </c>
      <c r="G49" s="21">
        <v>15000</v>
      </c>
      <c r="H49" s="22">
        <v>0</v>
      </c>
      <c r="I49" s="60">
        <f t="shared" si="0"/>
        <v>15000</v>
      </c>
      <c r="J49" s="21">
        <v>430.5</v>
      </c>
      <c r="K49" s="21">
        <v>0</v>
      </c>
      <c r="L49" s="21">
        <v>456</v>
      </c>
      <c r="M49" s="21">
        <v>25</v>
      </c>
      <c r="N49" s="21">
        <f t="shared" si="1"/>
        <v>911.5</v>
      </c>
      <c r="O49" s="21">
        <f t="shared" si="2"/>
        <v>14088.5</v>
      </c>
    </row>
    <row r="50" spans="1:15" ht="11.25" customHeight="1" x14ac:dyDescent="0.25">
      <c r="A50" s="17" t="s">
        <v>300</v>
      </c>
      <c r="B50" s="33" t="s">
        <v>16</v>
      </c>
      <c r="C50" s="34" t="s">
        <v>143</v>
      </c>
      <c r="D50" s="17" t="s">
        <v>254</v>
      </c>
      <c r="E50" s="18" t="s">
        <v>101</v>
      </c>
      <c r="F50" s="20">
        <v>44256</v>
      </c>
      <c r="G50" s="21">
        <v>15000</v>
      </c>
      <c r="H50" s="22">
        <v>0</v>
      </c>
      <c r="I50" s="60">
        <f t="shared" si="0"/>
        <v>15000</v>
      </c>
      <c r="J50" s="21">
        <v>430.5</v>
      </c>
      <c r="K50" s="21">
        <v>0</v>
      </c>
      <c r="L50" s="21">
        <v>456</v>
      </c>
      <c r="M50" s="21">
        <v>25</v>
      </c>
      <c r="N50" s="21">
        <f t="shared" si="1"/>
        <v>911.5</v>
      </c>
      <c r="O50" s="21">
        <f t="shared" si="2"/>
        <v>14088.5</v>
      </c>
    </row>
    <row r="51" spans="1:15" ht="11.25" customHeight="1" x14ac:dyDescent="0.25">
      <c r="A51" s="17" t="s">
        <v>301</v>
      </c>
      <c r="B51" s="33" t="s">
        <v>16</v>
      </c>
      <c r="C51" s="34" t="s">
        <v>143</v>
      </c>
      <c r="D51" s="17" t="s">
        <v>254</v>
      </c>
      <c r="E51" s="18" t="s">
        <v>101</v>
      </c>
      <c r="F51" s="20">
        <v>44287</v>
      </c>
      <c r="G51" s="21">
        <v>15000</v>
      </c>
      <c r="H51" s="22">
        <v>0</v>
      </c>
      <c r="I51" s="60">
        <f t="shared" si="0"/>
        <v>15000</v>
      </c>
      <c r="J51" s="21">
        <v>430.5</v>
      </c>
      <c r="K51" s="21">
        <v>0</v>
      </c>
      <c r="L51" s="21">
        <v>456</v>
      </c>
      <c r="M51" s="21">
        <v>1025</v>
      </c>
      <c r="N51" s="21">
        <f t="shared" si="1"/>
        <v>1911.5</v>
      </c>
      <c r="O51" s="21">
        <f t="shared" si="2"/>
        <v>13088.5</v>
      </c>
    </row>
    <row r="52" spans="1:15" ht="11.25" customHeight="1" x14ac:dyDescent="0.25">
      <c r="A52" s="17" t="s">
        <v>302</v>
      </c>
      <c r="B52" s="33" t="s">
        <v>16</v>
      </c>
      <c r="C52" s="34" t="s">
        <v>143</v>
      </c>
      <c r="D52" s="17" t="s">
        <v>254</v>
      </c>
      <c r="E52" s="18" t="s">
        <v>101</v>
      </c>
      <c r="F52" s="20">
        <v>44317</v>
      </c>
      <c r="G52" s="21">
        <v>15000</v>
      </c>
      <c r="H52" s="22">
        <v>0</v>
      </c>
      <c r="I52" s="60">
        <f t="shared" si="0"/>
        <v>15000</v>
      </c>
      <c r="J52" s="21">
        <v>430.5</v>
      </c>
      <c r="K52" s="21">
        <v>0</v>
      </c>
      <c r="L52" s="21">
        <v>456</v>
      </c>
      <c r="M52" s="21">
        <v>25</v>
      </c>
      <c r="N52" s="21">
        <f t="shared" si="1"/>
        <v>911.5</v>
      </c>
      <c r="O52" s="21">
        <f t="shared" si="2"/>
        <v>14088.5</v>
      </c>
    </row>
    <row r="53" spans="1:15" ht="11.25" customHeight="1" x14ac:dyDescent="0.25">
      <c r="A53" s="17" t="s">
        <v>303</v>
      </c>
      <c r="B53" s="33" t="s">
        <v>16</v>
      </c>
      <c r="C53" s="34" t="s">
        <v>143</v>
      </c>
      <c r="D53" s="17" t="s">
        <v>254</v>
      </c>
      <c r="E53" s="18" t="s">
        <v>101</v>
      </c>
      <c r="F53" s="20">
        <v>44348</v>
      </c>
      <c r="G53" s="21">
        <v>15000</v>
      </c>
      <c r="H53" s="22">
        <v>0</v>
      </c>
      <c r="I53" s="60">
        <f t="shared" si="0"/>
        <v>15000</v>
      </c>
      <c r="J53" s="21">
        <v>430.5</v>
      </c>
      <c r="K53" s="21">
        <v>0</v>
      </c>
      <c r="L53" s="21">
        <v>456</v>
      </c>
      <c r="M53" s="21">
        <v>25</v>
      </c>
      <c r="N53" s="21">
        <f t="shared" si="1"/>
        <v>911.5</v>
      </c>
      <c r="O53" s="21">
        <f t="shared" si="2"/>
        <v>14088.5</v>
      </c>
    </row>
    <row r="54" spans="1:15" ht="11.25" customHeight="1" x14ac:dyDescent="0.25">
      <c r="A54" s="17" t="s">
        <v>304</v>
      </c>
      <c r="B54" s="33" t="s">
        <v>16</v>
      </c>
      <c r="C54" s="34" t="s">
        <v>143</v>
      </c>
      <c r="D54" s="17" t="s">
        <v>254</v>
      </c>
      <c r="E54" s="18" t="s">
        <v>101</v>
      </c>
      <c r="F54" s="20">
        <v>44317</v>
      </c>
      <c r="G54" s="21">
        <v>15000</v>
      </c>
      <c r="H54" s="22">
        <v>0</v>
      </c>
      <c r="I54" s="60">
        <f t="shared" si="0"/>
        <v>15000</v>
      </c>
      <c r="J54" s="21">
        <v>430.5</v>
      </c>
      <c r="K54" s="21">
        <v>0</v>
      </c>
      <c r="L54" s="21">
        <v>456</v>
      </c>
      <c r="M54" s="21">
        <v>1602.45</v>
      </c>
      <c r="N54" s="21">
        <f t="shared" si="1"/>
        <v>2488.9499999999998</v>
      </c>
      <c r="O54" s="21">
        <f t="shared" si="2"/>
        <v>12511.05</v>
      </c>
    </row>
    <row r="55" spans="1:15" ht="11.25" customHeight="1" x14ac:dyDescent="0.25">
      <c r="A55" s="17" t="s">
        <v>305</v>
      </c>
      <c r="B55" s="33" t="s">
        <v>16</v>
      </c>
      <c r="C55" s="34" t="s">
        <v>143</v>
      </c>
      <c r="D55" s="17" t="s">
        <v>254</v>
      </c>
      <c r="E55" s="18" t="s">
        <v>101</v>
      </c>
      <c r="F55" s="20">
        <v>44348</v>
      </c>
      <c r="G55" s="21">
        <v>15000</v>
      </c>
      <c r="H55" s="22">
        <v>0</v>
      </c>
      <c r="I55" s="60">
        <f t="shared" si="0"/>
        <v>15000</v>
      </c>
      <c r="J55" s="21">
        <v>430.5</v>
      </c>
      <c r="K55" s="21">
        <v>0</v>
      </c>
      <c r="L55" s="21">
        <v>456</v>
      </c>
      <c r="M55" s="21">
        <v>25</v>
      </c>
      <c r="N55" s="21">
        <f t="shared" si="1"/>
        <v>911.5</v>
      </c>
      <c r="O55" s="21">
        <f t="shared" si="2"/>
        <v>14088.5</v>
      </c>
    </row>
    <row r="56" spans="1:15" ht="11.25" customHeight="1" x14ac:dyDescent="0.25">
      <c r="A56" s="17" t="s">
        <v>306</v>
      </c>
      <c r="B56" s="33" t="s">
        <v>16</v>
      </c>
      <c r="C56" s="34" t="s">
        <v>143</v>
      </c>
      <c r="D56" s="17" t="s">
        <v>254</v>
      </c>
      <c r="E56" s="18" t="s">
        <v>101</v>
      </c>
      <c r="F56" s="20">
        <v>44348</v>
      </c>
      <c r="G56" s="21">
        <v>15000</v>
      </c>
      <c r="H56" s="22">
        <v>0</v>
      </c>
      <c r="I56" s="60">
        <f t="shared" si="0"/>
        <v>15000</v>
      </c>
      <c r="J56" s="21">
        <v>430.5</v>
      </c>
      <c r="K56" s="21">
        <v>0</v>
      </c>
      <c r="L56" s="21">
        <v>456</v>
      </c>
      <c r="M56" s="21">
        <v>25</v>
      </c>
      <c r="N56" s="21">
        <f t="shared" si="1"/>
        <v>911.5</v>
      </c>
      <c r="O56" s="21">
        <f t="shared" si="2"/>
        <v>14088.5</v>
      </c>
    </row>
    <row r="57" spans="1:15" ht="11.25" customHeight="1" x14ac:dyDescent="0.25">
      <c r="A57" s="17" t="s">
        <v>307</v>
      </c>
      <c r="B57" s="33" t="s">
        <v>16</v>
      </c>
      <c r="C57" s="34" t="s">
        <v>143</v>
      </c>
      <c r="D57" s="17" t="s">
        <v>254</v>
      </c>
      <c r="E57" s="18" t="s">
        <v>101</v>
      </c>
      <c r="F57" s="20">
        <v>44287</v>
      </c>
      <c r="G57" s="21">
        <v>15000</v>
      </c>
      <c r="H57" s="22">
        <v>0</v>
      </c>
      <c r="I57" s="60">
        <f t="shared" si="0"/>
        <v>15000</v>
      </c>
      <c r="J57" s="21">
        <v>430.5</v>
      </c>
      <c r="K57" s="21">
        <v>0</v>
      </c>
      <c r="L57" s="21">
        <v>456</v>
      </c>
      <c r="M57" s="21">
        <v>1025</v>
      </c>
      <c r="N57" s="21">
        <f t="shared" si="1"/>
        <v>1911.5</v>
      </c>
      <c r="O57" s="21">
        <f t="shared" si="2"/>
        <v>13088.5</v>
      </c>
    </row>
    <row r="58" spans="1:15" ht="11.25" customHeight="1" x14ac:dyDescent="0.25">
      <c r="A58" s="17" t="s">
        <v>308</v>
      </c>
      <c r="B58" s="33" t="s">
        <v>16</v>
      </c>
      <c r="C58" s="34" t="s">
        <v>143</v>
      </c>
      <c r="D58" s="17" t="s">
        <v>254</v>
      </c>
      <c r="E58" s="18" t="s">
        <v>101</v>
      </c>
      <c r="F58" s="20">
        <v>44287</v>
      </c>
      <c r="G58" s="21">
        <v>15000</v>
      </c>
      <c r="H58" s="22">
        <v>0</v>
      </c>
      <c r="I58" s="60">
        <f t="shared" si="0"/>
        <v>15000</v>
      </c>
      <c r="J58" s="21">
        <v>430.5</v>
      </c>
      <c r="K58" s="21">
        <v>0</v>
      </c>
      <c r="L58" s="21">
        <v>456</v>
      </c>
      <c r="M58" s="21">
        <v>1025</v>
      </c>
      <c r="N58" s="21">
        <f t="shared" si="1"/>
        <v>1911.5</v>
      </c>
      <c r="O58" s="21">
        <f t="shared" si="2"/>
        <v>13088.5</v>
      </c>
    </row>
    <row r="59" spans="1:15" ht="11.25" customHeight="1" x14ac:dyDescent="0.25">
      <c r="A59" s="17" t="s">
        <v>309</v>
      </c>
      <c r="B59" s="33" t="s">
        <v>16</v>
      </c>
      <c r="C59" s="34" t="s">
        <v>143</v>
      </c>
      <c r="D59" s="17" t="s">
        <v>254</v>
      </c>
      <c r="E59" s="18" t="s">
        <v>101</v>
      </c>
      <c r="F59" s="20">
        <v>44348</v>
      </c>
      <c r="G59" s="21">
        <v>15000</v>
      </c>
      <c r="H59" s="22">
        <v>0</v>
      </c>
      <c r="I59" s="60">
        <f t="shared" si="0"/>
        <v>15000</v>
      </c>
      <c r="J59" s="21">
        <v>430.5</v>
      </c>
      <c r="K59" s="21">
        <v>0</v>
      </c>
      <c r="L59" s="21">
        <v>456</v>
      </c>
      <c r="M59" s="21">
        <v>165</v>
      </c>
      <c r="N59" s="21">
        <f t="shared" si="1"/>
        <v>1051.5</v>
      </c>
      <c r="O59" s="21">
        <f t="shared" si="2"/>
        <v>13948.5</v>
      </c>
    </row>
    <row r="60" spans="1:15" ht="11.25" customHeight="1" x14ac:dyDescent="0.25">
      <c r="A60" s="17" t="s">
        <v>310</v>
      </c>
      <c r="B60" s="33" t="s">
        <v>16</v>
      </c>
      <c r="C60" s="34" t="s">
        <v>143</v>
      </c>
      <c r="D60" s="17" t="s">
        <v>254</v>
      </c>
      <c r="E60" s="18" t="s">
        <v>101</v>
      </c>
      <c r="F60" s="20">
        <v>44378</v>
      </c>
      <c r="G60" s="21">
        <v>15000</v>
      </c>
      <c r="H60" s="22">
        <v>0</v>
      </c>
      <c r="I60" s="60">
        <f t="shared" si="0"/>
        <v>15000</v>
      </c>
      <c r="J60" s="21">
        <v>430.5</v>
      </c>
      <c r="K60" s="21">
        <v>0</v>
      </c>
      <c r="L60" s="21">
        <v>456</v>
      </c>
      <c r="M60" s="21">
        <v>25</v>
      </c>
      <c r="N60" s="21">
        <f t="shared" si="1"/>
        <v>911.5</v>
      </c>
      <c r="O60" s="21">
        <f t="shared" si="2"/>
        <v>14088.5</v>
      </c>
    </row>
    <row r="61" spans="1:15" ht="11.25" customHeight="1" x14ac:dyDescent="0.25">
      <c r="A61" s="17" t="s">
        <v>311</v>
      </c>
      <c r="B61" s="33" t="s">
        <v>16</v>
      </c>
      <c r="C61" s="34" t="s">
        <v>143</v>
      </c>
      <c r="D61" s="17" t="s">
        <v>254</v>
      </c>
      <c r="E61" s="18" t="s">
        <v>101</v>
      </c>
      <c r="F61" s="20">
        <v>44378</v>
      </c>
      <c r="G61" s="21">
        <v>15000</v>
      </c>
      <c r="H61" s="22">
        <v>0</v>
      </c>
      <c r="I61" s="60">
        <f t="shared" si="0"/>
        <v>15000</v>
      </c>
      <c r="J61" s="21">
        <v>430.5</v>
      </c>
      <c r="K61" s="21">
        <v>0</v>
      </c>
      <c r="L61" s="21">
        <v>456</v>
      </c>
      <c r="M61" s="21">
        <v>25</v>
      </c>
      <c r="N61" s="21">
        <f t="shared" si="1"/>
        <v>911.5</v>
      </c>
      <c r="O61" s="21">
        <f t="shared" si="2"/>
        <v>14088.5</v>
      </c>
    </row>
    <row r="62" spans="1:15" ht="11.25" customHeight="1" x14ac:dyDescent="0.25">
      <c r="A62" s="17" t="s">
        <v>312</v>
      </c>
      <c r="B62" s="33" t="s">
        <v>16</v>
      </c>
      <c r="C62" s="34" t="s">
        <v>143</v>
      </c>
      <c r="D62" s="17" t="s">
        <v>254</v>
      </c>
      <c r="E62" s="18" t="s">
        <v>101</v>
      </c>
      <c r="F62" s="20">
        <v>44256</v>
      </c>
      <c r="G62" s="21">
        <v>15000</v>
      </c>
      <c r="H62" s="22">
        <v>0</v>
      </c>
      <c r="I62" s="60">
        <f t="shared" si="0"/>
        <v>15000</v>
      </c>
      <c r="J62" s="21">
        <v>430.5</v>
      </c>
      <c r="K62" s="21">
        <v>0</v>
      </c>
      <c r="L62" s="21">
        <v>456</v>
      </c>
      <c r="M62" s="21">
        <v>25</v>
      </c>
      <c r="N62" s="21">
        <f t="shared" si="1"/>
        <v>911.5</v>
      </c>
      <c r="O62" s="21">
        <f t="shared" si="2"/>
        <v>14088.5</v>
      </c>
    </row>
    <row r="63" spans="1:15" ht="11.25" customHeight="1" x14ac:dyDescent="0.25">
      <c r="A63" s="17" t="s">
        <v>313</v>
      </c>
      <c r="B63" s="33" t="s">
        <v>16</v>
      </c>
      <c r="C63" s="34" t="s">
        <v>143</v>
      </c>
      <c r="D63" s="17" t="s">
        <v>254</v>
      </c>
      <c r="E63" s="18" t="s">
        <v>101</v>
      </c>
      <c r="F63" s="20">
        <v>44682</v>
      </c>
      <c r="G63" s="21">
        <v>15000</v>
      </c>
      <c r="H63" s="22">
        <v>0</v>
      </c>
      <c r="I63" s="60">
        <f t="shared" si="0"/>
        <v>15000</v>
      </c>
      <c r="J63" s="21">
        <v>430.5</v>
      </c>
      <c r="K63" s="21">
        <v>0</v>
      </c>
      <c r="L63" s="21">
        <v>456</v>
      </c>
      <c r="M63" s="21">
        <v>25</v>
      </c>
      <c r="N63" s="21">
        <f t="shared" si="1"/>
        <v>911.5</v>
      </c>
      <c r="O63" s="21">
        <f t="shared" si="2"/>
        <v>14088.5</v>
      </c>
    </row>
    <row r="64" spans="1:15" ht="11.25" customHeight="1" x14ac:dyDescent="0.25">
      <c r="A64" s="17" t="s">
        <v>314</v>
      </c>
      <c r="B64" s="33" t="s">
        <v>16</v>
      </c>
      <c r="C64" s="34" t="s">
        <v>143</v>
      </c>
      <c r="D64" s="17" t="s">
        <v>254</v>
      </c>
      <c r="E64" s="18" t="s">
        <v>101</v>
      </c>
      <c r="F64" s="20">
        <v>44378</v>
      </c>
      <c r="G64" s="21">
        <v>15000</v>
      </c>
      <c r="H64" s="22">
        <v>0</v>
      </c>
      <c r="I64" s="60">
        <f t="shared" si="0"/>
        <v>15000</v>
      </c>
      <c r="J64" s="21">
        <v>430.5</v>
      </c>
      <c r="K64" s="21">
        <v>0</v>
      </c>
      <c r="L64" s="21">
        <v>456</v>
      </c>
      <c r="M64" s="21">
        <v>25</v>
      </c>
      <c r="N64" s="21">
        <f t="shared" si="1"/>
        <v>911.5</v>
      </c>
      <c r="O64" s="21">
        <f t="shared" si="2"/>
        <v>14088.5</v>
      </c>
    </row>
    <row r="65" spans="1:15" ht="11.25" customHeight="1" x14ac:dyDescent="0.25">
      <c r="A65" s="17" t="s">
        <v>315</v>
      </c>
      <c r="B65" s="33" t="s">
        <v>16</v>
      </c>
      <c r="C65" s="34" t="s">
        <v>143</v>
      </c>
      <c r="D65" s="17" t="s">
        <v>254</v>
      </c>
      <c r="E65" s="18" t="s">
        <v>101</v>
      </c>
      <c r="F65" s="20">
        <v>44378</v>
      </c>
      <c r="G65" s="21">
        <v>15000</v>
      </c>
      <c r="H65" s="22">
        <v>0</v>
      </c>
      <c r="I65" s="60">
        <f t="shared" si="0"/>
        <v>15000</v>
      </c>
      <c r="J65" s="21">
        <v>430.5</v>
      </c>
      <c r="K65" s="21">
        <v>0</v>
      </c>
      <c r="L65" s="21">
        <v>456</v>
      </c>
      <c r="M65" s="21">
        <v>25</v>
      </c>
      <c r="N65" s="21">
        <f t="shared" si="1"/>
        <v>911.5</v>
      </c>
      <c r="O65" s="21">
        <f t="shared" si="2"/>
        <v>14088.5</v>
      </c>
    </row>
    <row r="66" spans="1:15" ht="11.25" customHeight="1" x14ac:dyDescent="0.25">
      <c r="A66" s="17" t="s">
        <v>316</v>
      </c>
      <c r="B66" s="33" t="s">
        <v>16</v>
      </c>
      <c r="C66" s="34" t="s">
        <v>143</v>
      </c>
      <c r="D66" s="17" t="s">
        <v>254</v>
      </c>
      <c r="E66" s="18" t="s">
        <v>101</v>
      </c>
      <c r="F66" s="20">
        <v>44409</v>
      </c>
      <c r="G66" s="21">
        <v>15000</v>
      </c>
      <c r="H66" s="22">
        <v>0</v>
      </c>
      <c r="I66" s="60">
        <f t="shared" si="0"/>
        <v>15000</v>
      </c>
      <c r="J66" s="21">
        <v>430.5</v>
      </c>
      <c r="K66" s="21">
        <v>0</v>
      </c>
      <c r="L66" s="21">
        <v>456</v>
      </c>
      <c r="M66" s="21">
        <v>25</v>
      </c>
      <c r="N66" s="21">
        <f t="shared" si="1"/>
        <v>911.5</v>
      </c>
      <c r="O66" s="21">
        <f t="shared" si="2"/>
        <v>14088.5</v>
      </c>
    </row>
    <row r="67" spans="1:15" ht="11.25" customHeight="1" x14ac:dyDescent="0.25">
      <c r="A67" s="17" t="s">
        <v>317</v>
      </c>
      <c r="B67" s="33" t="s">
        <v>16</v>
      </c>
      <c r="C67" s="34" t="s">
        <v>143</v>
      </c>
      <c r="D67" s="17" t="s">
        <v>254</v>
      </c>
      <c r="E67" s="18" t="s">
        <v>101</v>
      </c>
      <c r="F67" s="20">
        <v>44682</v>
      </c>
      <c r="G67" s="21">
        <v>15000</v>
      </c>
      <c r="H67" s="22">
        <v>0</v>
      </c>
      <c r="I67" s="60">
        <f t="shared" si="0"/>
        <v>15000</v>
      </c>
      <c r="J67" s="21">
        <v>430.5</v>
      </c>
      <c r="K67" s="21">
        <v>0</v>
      </c>
      <c r="L67" s="21">
        <v>456</v>
      </c>
      <c r="M67" s="21">
        <v>25</v>
      </c>
      <c r="N67" s="21">
        <f t="shared" si="1"/>
        <v>911.5</v>
      </c>
      <c r="O67" s="21">
        <f t="shared" si="2"/>
        <v>14088.5</v>
      </c>
    </row>
    <row r="68" spans="1:15" ht="11.25" customHeight="1" x14ac:dyDescent="0.25">
      <c r="A68" s="17" t="s">
        <v>318</v>
      </c>
      <c r="B68" s="33" t="s">
        <v>16</v>
      </c>
      <c r="C68" s="34" t="s">
        <v>143</v>
      </c>
      <c r="D68" s="17" t="s">
        <v>254</v>
      </c>
      <c r="E68" s="18" t="s">
        <v>101</v>
      </c>
      <c r="F68" s="20">
        <v>44348</v>
      </c>
      <c r="G68" s="21">
        <v>15000</v>
      </c>
      <c r="H68" s="22">
        <v>0</v>
      </c>
      <c r="I68" s="60">
        <f t="shared" si="0"/>
        <v>15000</v>
      </c>
      <c r="J68" s="21">
        <v>430.5</v>
      </c>
      <c r="K68" s="21">
        <v>0</v>
      </c>
      <c r="L68" s="21">
        <v>456</v>
      </c>
      <c r="M68" s="21">
        <v>25</v>
      </c>
      <c r="N68" s="21">
        <f t="shared" si="1"/>
        <v>911.5</v>
      </c>
      <c r="O68" s="21">
        <f t="shared" si="2"/>
        <v>14088.5</v>
      </c>
    </row>
    <row r="69" spans="1:15" ht="11.25" customHeight="1" x14ac:dyDescent="0.25">
      <c r="A69" s="17" t="s">
        <v>319</v>
      </c>
      <c r="B69" s="33" t="s">
        <v>16</v>
      </c>
      <c r="C69" s="34" t="s">
        <v>143</v>
      </c>
      <c r="D69" s="17" t="s">
        <v>254</v>
      </c>
      <c r="E69" s="18" t="s">
        <v>101</v>
      </c>
      <c r="F69" s="20">
        <v>44409</v>
      </c>
      <c r="G69" s="21">
        <v>15000</v>
      </c>
      <c r="H69" s="22">
        <v>0</v>
      </c>
      <c r="I69" s="60">
        <f t="shared" si="0"/>
        <v>15000</v>
      </c>
      <c r="J69" s="21">
        <v>430.5</v>
      </c>
      <c r="K69" s="21">
        <v>0</v>
      </c>
      <c r="L69" s="21">
        <v>456</v>
      </c>
      <c r="M69" s="21">
        <v>25</v>
      </c>
      <c r="N69" s="21">
        <f t="shared" si="1"/>
        <v>911.5</v>
      </c>
      <c r="O69" s="21">
        <f t="shared" si="2"/>
        <v>14088.5</v>
      </c>
    </row>
    <row r="70" spans="1:15" ht="11.25" customHeight="1" x14ac:dyDescent="0.25">
      <c r="A70" s="17" t="s">
        <v>320</v>
      </c>
      <c r="B70" s="33" t="s">
        <v>16</v>
      </c>
      <c r="C70" s="34" t="s">
        <v>143</v>
      </c>
      <c r="D70" s="17" t="s">
        <v>254</v>
      </c>
      <c r="E70" s="18" t="s">
        <v>101</v>
      </c>
      <c r="F70" s="20">
        <v>44348</v>
      </c>
      <c r="G70" s="21">
        <v>15000</v>
      </c>
      <c r="H70" s="22">
        <v>0</v>
      </c>
      <c r="I70" s="60">
        <f t="shared" ref="I70:I101" si="3">G70+H70</f>
        <v>15000</v>
      </c>
      <c r="J70" s="21">
        <v>430.5</v>
      </c>
      <c r="K70" s="21">
        <v>0</v>
      </c>
      <c r="L70" s="21">
        <v>456</v>
      </c>
      <c r="M70" s="21">
        <v>25</v>
      </c>
      <c r="N70" s="21">
        <f t="shared" si="1"/>
        <v>911.5</v>
      </c>
      <c r="O70" s="21">
        <f t="shared" si="2"/>
        <v>14088.5</v>
      </c>
    </row>
    <row r="71" spans="1:15" ht="11.25" customHeight="1" x14ac:dyDescent="0.25">
      <c r="A71" s="17" t="s">
        <v>321</v>
      </c>
      <c r="B71" s="33" t="s">
        <v>16</v>
      </c>
      <c r="C71" s="34" t="s">
        <v>143</v>
      </c>
      <c r="D71" s="17" t="s">
        <v>254</v>
      </c>
      <c r="E71" s="18" t="s">
        <v>101</v>
      </c>
      <c r="F71" s="20">
        <v>44593</v>
      </c>
      <c r="G71" s="21">
        <v>15000</v>
      </c>
      <c r="H71" s="22">
        <v>0</v>
      </c>
      <c r="I71" s="60">
        <f t="shared" si="3"/>
        <v>15000</v>
      </c>
      <c r="J71" s="21">
        <v>430.5</v>
      </c>
      <c r="K71" s="21">
        <v>0</v>
      </c>
      <c r="L71" s="21">
        <v>456</v>
      </c>
      <c r="M71" s="21">
        <v>25</v>
      </c>
      <c r="N71" s="21">
        <f t="shared" ref="N71:N97" si="4">SUM(J71:M71)</f>
        <v>911.5</v>
      </c>
      <c r="O71" s="21">
        <f t="shared" ref="O71:O97" si="5">I71-N71</f>
        <v>14088.5</v>
      </c>
    </row>
    <row r="72" spans="1:15" ht="11.25" customHeight="1" x14ac:dyDescent="0.25">
      <c r="A72" s="17" t="s">
        <v>322</v>
      </c>
      <c r="B72" s="33" t="s">
        <v>16</v>
      </c>
      <c r="C72" s="34" t="s">
        <v>143</v>
      </c>
      <c r="D72" s="17" t="s">
        <v>254</v>
      </c>
      <c r="E72" s="18" t="s">
        <v>101</v>
      </c>
      <c r="F72" s="20">
        <v>44562</v>
      </c>
      <c r="G72" s="21">
        <v>15000</v>
      </c>
      <c r="H72" s="22">
        <v>0</v>
      </c>
      <c r="I72" s="60">
        <f t="shared" si="3"/>
        <v>15000</v>
      </c>
      <c r="J72" s="21">
        <v>430.5</v>
      </c>
      <c r="K72" s="21">
        <v>0</v>
      </c>
      <c r="L72" s="21">
        <v>456</v>
      </c>
      <c r="M72" s="21">
        <v>25</v>
      </c>
      <c r="N72" s="21">
        <f t="shared" si="4"/>
        <v>911.5</v>
      </c>
      <c r="O72" s="21">
        <f t="shared" si="5"/>
        <v>14088.5</v>
      </c>
    </row>
    <row r="73" spans="1:15" ht="11.25" customHeight="1" x14ac:dyDescent="0.25">
      <c r="A73" s="17" t="s">
        <v>323</v>
      </c>
      <c r="B73" s="33" t="s">
        <v>16</v>
      </c>
      <c r="C73" s="34" t="s">
        <v>143</v>
      </c>
      <c r="D73" s="17" t="s">
        <v>254</v>
      </c>
      <c r="E73" s="18" t="s">
        <v>101</v>
      </c>
      <c r="F73" s="20">
        <v>44805</v>
      </c>
      <c r="G73" s="21">
        <v>15000</v>
      </c>
      <c r="H73" s="22">
        <v>0</v>
      </c>
      <c r="I73" s="60">
        <f t="shared" si="3"/>
        <v>15000</v>
      </c>
      <c r="J73" s="21">
        <v>430.5</v>
      </c>
      <c r="K73" s="21">
        <v>0</v>
      </c>
      <c r="L73" s="21">
        <v>456</v>
      </c>
      <c r="M73" s="21">
        <v>25</v>
      </c>
      <c r="N73" s="21">
        <f t="shared" si="4"/>
        <v>911.5</v>
      </c>
      <c r="O73" s="21">
        <f t="shared" si="5"/>
        <v>14088.5</v>
      </c>
    </row>
    <row r="74" spans="1:15" ht="11.25" customHeight="1" x14ac:dyDescent="0.25">
      <c r="A74" s="17" t="s">
        <v>324</v>
      </c>
      <c r="B74" s="33" t="s">
        <v>16</v>
      </c>
      <c r="C74" s="34" t="s">
        <v>143</v>
      </c>
      <c r="D74" s="17" t="s">
        <v>254</v>
      </c>
      <c r="E74" s="18" t="s">
        <v>101</v>
      </c>
      <c r="F74" s="20">
        <v>44805</v>
      </c>
      <c r="G74" s="21">
        <v>15000</v>
      </c>
      <c r="H74" s="22">
        <v>0</v>
      </c>
      <c r="I74" s="60">
        <f t="shared" si="3"/>
        <v>15000</v>
      </c>
      <c r="J74" s="21">
        <v>430.5</v>
      </c>
      <c r="K74" s="21">
        <v>0</v>
      </c>
      <c r="L74" s="21">
        <v>456</v>
      </c>
      <c r="M74" s="21">
        <v>25</v>
      </c>
      <c r="N74" s="21">
        <f t="shared" si="4"/>
        <v>911.5</v>
      </c>
      <c r="O74" s="21">
        <f t="shared" si="5"/>
        <v>14088.5</v>
      </c>
    </row>
    <row r="75" spans="1:15" ht="11.25" customHeight="1" x14ac:dyDescent="0.25">
      <c r="A75" s="17" t="s">
        <v>325</v>
      </c>
      <c r="B75" s="33" t="s">
        <v>16</v>
      </c>
      <c r="C75" s="34" t="s">
        <v>143</v>
      </c>
      <c r="D75" s="17" t="s">
        <v>254</v>
      </c>
      <c r="E75" s="18" t="s">
        <v>101</v>
      </c>
      <c r="F75" s="20">
        <v>37196</v>
      </c>
      <c r="G75" s="21">
        <v>15000</v>
      </c>
      <c r="H75" s="22">
        <v>0</v>
      </c>
      <c r="I75" s="60">
        <f t="shared" si="3"/>
        <v>15000</v>
      </c>
      <c r="J75" s="21">
        <v>430.5</v>
      </c>
      <c r="K75" s="21">
        <v>0</v>
      </c>
      <c r="L75" s="21">
        <v>456</v>
      </c>
      <c r="M75" s="21">
        <v>25</v>
      </c>
      <c r="N75" s="21">
        <f t="shared" si="4"/>
        <v>911.5</v>
      </c>
      <c r="O75" s="21">
        <f t="shared" si="5"/>
        <v>14088.5</v>
      </c>
    </row>
    <row r="76" spans="1:15" ht="11.25" customHeight="1" x14ac:dyDescent="0.25">
      <c r="A76" s="17" t="s">
        <v>326</v>
      </c>
      <c r="B76" s="33" t="s">
        <v>16</v>
      </c>
      <c r="C76" s="34" t="s">
        <v>143</v>
      </c>
      <c r="D76" s="17" t="s">
        <v>254</v>
      </c>
      <c r="E76" s="18" t="s">
        <v>101</v>
      </c>
      <c r="F76" s="20">
        <v>37196</v>
      </c>
      <c r="G76" s="21">
        <v>15000</v>
      </c>
      <c r="H76" s="22">
        <v>0</v>
      </c>
      <c r="I76" s="60">
        <f t="shared" si="3"/>
        <v>15000</v>
      </c>
      <c r="J76" s="21">
        <v>430.5</v>
      </c>
      <c r="K76" s="21">
        <v>0</v>
      </c>
      <c r="L76" s="21">
        <v>456</v>
      </c>
      <c r="M76" s="21">
        <v>25</v>
      </c>
      <c r="N76" s="21">
        <f t="shared" si="4"/>
        <v>911.5</v>
      </c>
      <c r="O76" s="21">
        <f t="shared" si="5"/>
        <v>14088.5</v>
      </c>
    </row>
    <row r="77" spans="1:15" ht="11.25" customHeight="1" x14ac:dyDescent="0.25">
      <c r="A77" s="17" t="s">
        <v>327</v>
      </c>
      <c r="B77" s="33" t="s">
        <v>28</v>
      </c>
      <c r="C77" s="34" t="s">
        <v>34</v>
      </c>
      <c r="D77" s="17" t="s">
        <v>254</v>
      </c>
      <c r="E77" s="18" t="s">
        <v>101</v>
      </c>
      <c r="F77" s="20">
        <v>44774</v>
      </c>
      <c r="G77" s="21">
        <v>26250</v>
      </c>
      <c r="H77" s="22">
        <v>0</v>
      </c>
      <c r="I77" s="60">
        <f t="shared" si="3"/>
        <v>26250</v>
      </c>
      <c r="J77" s="21">
        <v>753.38</v>
      </c>
      <c r="K77" s="21">
        <v>0</v>
      </c>
      <c r="L77" s="21">
        <v>798</v>
      </c>
      <c r="M77" s="21">
        <v>25</v>
      </c>
      <c r="N77" s="21">
        <f t="shared" si="4"/>
        <v>1576.38</v>
      </c>
      <c r="O77" s="21">
        <f t="shared" si="5"/>
        <v>24673.62</v>
      </c>
    </row>
    <row r="78" spans="1:15" ht="11.25" customHeight="1" x14ac:dyDescent="0.25">
      <c r="A78" s="17" t="s">
        <v>328</v>
      </c>
      <c r="B78" s="33" t="s">
        <v>28</v>
      </c>
      <c r="C78" s="34" t="s">
        <v>34</v>
      </c>
      <c r="D78" s="17" t="s">
        <v>254</v>
      </c>
      <c r="E78" s="18" t="s">
        <v>101</v>
      </c>
      <c r="F78" s="20">
        <v>44228</v>
      </c>
      <c r="G78" s="21">
        <v>21000</v>
      </c>
      <c r="H78" s="22">
        <v>0</v>
      </c>
      <c r="I78" s="60">
        <f t="shared" si="3"/>
        <v>21000</v>
      </c>
      <c r="J78" s="21">
        <v>602.70000000000005</v>
      </c>
      <c r="K78" s="21">
        <v>0</v>
      </c>
      <c r="L78" s="21">
        <v>638.4</v>
      </c>
      <c r="M78" s="21">
        <v>25</v>
      </c>
      <c r="N78" s="21">
        <f t="shared" si="4"/>
        <v>1266.0999999999999</v>
      </c>
      <c r="O78" s="21">
        <f t="shared" si="5"/>
        <v>19733.900000000001</v>
      </c>
    </row>
    <row r="79" spans="1:15" ht="11.25" customHeight="1" x14ac:dyDescent="0.25">
      <c r="A79" s="17" t="s">
        <v>329</v>
      </c>
      <c r="B79" s="33" t="s">
        <v>16</v>
      </c>
      <c r="C79" s="34" t="s">
        <v>330</v>
      </c>
      <c r="D79" s="17" t="s">
        <v>254</v>
      </c>
      <c r="E79" s="18" t="s">
        <v>101</v>
      </c>
      <c r="F79" s="20">
        <v>44501</v>
      </c>
      <c r="G79" s="21">
        <v>30000</v>
      </c>
      <c r="H79" s="22">
        <v>0</v>
      </c>
      <c r="I79" s="60">
        <f t="shared" si="3"/>
        <v>30000</v>
      </c>
      <c r="J79" s="21">
        <v>861</v>
      </c>
      <c r="K79" s="21">
        <v>0</v>
      </c>
      <c r="L79" s="21">
        <v>912</v>
      </c>
      <c r="M79" s="21">
        <v>1602.45</v>
      </c>
      <c r="N79" s="21">
        <f t="shared" si="4"/>
        <v>3375.45</v>
      </c>
      <c r="O79" s="21">
        <f t="shared" si="5"/>
        <v>26624.55</v>
      </c>
    </row>
    <row r="80" spans="1:15" ht="11.25" customHeight="1" x14ac:dyDescent="0.25">
      <c r="A80" s="17" t="s">
        <v>331</v>
      </c>
      <c r="B80" s="33" t="s">
        <v>28</v>
      </c>
      <c r="C80" s="34" t="s">
        <v>133</v>
      </c>
      <c r="D80" s="17" t="s">
        <v>254</v>
      </c>
      <c r="E80" s="18" t="s">
        <v>101</v>
      </c>
      <c r="F80" s="20">
        <v>44197</v>
      </c>
      <c r="G80" s="21">
        <v>25000</v>
      </c>
      <c r="H80" s="22">
        <v>0</v>
      </c>
      <c r="I80" s="60">
        <f t="shared" si="3"/>
        <v>25000</v>
      </c>
      <c r="J80" s="21">
        <v>717.5</v>
      </c>
      <c r="K80" s="21">
        <v>0</v>
      </c>
      <c r="L80" s="21">
        <v>760</v>
      </c>
      <c r="M80" s="21">
        <v>25</v>
      </c>
      <c r="N80" s="21">
        <f t="shared" si="4"/>
        <v>1502.5</v>
      </c>
      <c r="O80" s="21">
        <f t="shared" si="5"/>
        <v>23497.5</v>
      </c>
    </row>
    <row r="81" spans="1:15" ht="11.25" customHeight="1" x14ac:dyDescent="0.25">
      <c r="A81" s="17" t="s">
        <v>332</v>
      </c>
      <c r="B81" s="33" t="s">
        <v>16</v>
      </c>
      <c r="C81" s="34" t="s">
        <v>100</v>
      </c>
      <c r="D81" s="17" t="s">
        <v>254</v>
      </c>
      <c r="E81" s="18" t="s">
        <v>101</v>
      </c>
      <c r="F81" s="20">
        <v>44348</v>
      </c>
      <c r="G81" s="21">
        <v>30000</v>
      </c>
      <c r="H81" s="22">
        <v>0</v>
      </c>
      <c r="I81" s="60">
        <f t="shared" si="3"/>
        <v>30000</v>
      </c>
      <c r="J81" s="21">
        <v>861</v>
      </c>
      <c r="K81" s="21">
        <v>0</v>
      </c>
      <c r="L81" s="21">
        <v>912</v>
      </c>
      <c r="M81" s="21">
        <v>25</v>
      </c>
      <c r="N81" s="21">
        <f t="shared" si="4"/>
        <v>1798</v>
      </c>
      <c r="O81" s="21">
        <f t="shared" si="5"/>
        <v>28202</v>
      </c>
    </row>
    <row r="82" spans="1:15" ht="11.25" customHeight="1" x14ac:dyDescent="0.25">
      <c r="A82" s="17" t="s">
        <v>333</v>
      </c>
      <c r="B82" s="33" t="s">
        <v>28</v>
      </c>
      <c r="C82" s="34" t="s">
        <v>100</v>
      </c>
      <c r="D82" s="17" t="s">
        <v>254</v>
      </c>
      <c r="E82" s="18" t="s">
        <v>101</v>
      </c>
      <c r="F82" s="20">
        <v>44317</v>
      </c>
      <c r="G82" s="21">
        <v>25000</v>
      </c>
      <c r="H82" s="22">
        <v>0</v>
      </c>
      <c r="I82" s="60">
        <f t="shared" si="3"/>
        <v>25000</v>
      </c>
      <c r="J82" s="21">
        <v>717.5</v>
      </c>
      <c r="K82" s="21">
        <v>0</v>
      </c>
      <c r="L82" s="21">
        <v>760</v>
      </c>
      <c r="M82" s="21">
        <v>125</v>
      </c>
      <c r="N82" s="21">
        <f t="shared" si="4"/>
        <v>1602.5</v>
      </c>
      <c r="O82" s="21">
        <f t="shared" si="5"/>
        <v>23397.5</v>
      </c>
    </row>
    <row r="83" spans="1:15" ht="11.25" customHeight="1" x14ac:dyDescent="0.25">
      <c r="A83" s="17" t="s">
        <v>334</v>
      </c>
      <c r="B83" s="33" t="s">
        <v>16</v>
      </c>
      <c r="C83" s="34" t="s">
        <v>100</v>
      </c>
      <c r="D83" s="17" t="s">
        <v>254</v>
      </c>
      <c r="E83" s="18" t="s">
        <v>101</v>
      </c>
      <c r="F83" s="20">
        <v>44317</v>
      </c>
      <c r="G83" s="21">
        <v>30000</v>
      </c>
      <c r="H83" s="22">
        <v>0</v>
      </c>
      <c r="I83" s="60">
        <f t="shared" si="3"/>
        <v>30000</v>
      </c>
      <c r="J83" s="21">
        <v>861</v>
      </c>
      <c r="K83" s="21">
        <v>0</v>
      </c>
      <c r="L83" s="21">
        <v>912</v>
      </c>
      <c r="M83" s="21">
        <v>25</v>
      </c>
      <c r="N83" s="21">
        <f t="shared" si="4"/>
        <v>1798</v>
      </c>
      <c r="O83" s="21">
        <f t="shared" si="5"/>
        <v>28202</v>
      </c>
    </row>
    <row r="84" spans="1:15" ht="11.25" customHeight="1" x14ac:dyDescent="0.25">
      <c r="A84" s="17" t="s">
        <v>335</v>
      </c>
      <c r="B84" s="33" t="s">
        <v>16</v>
      </c>
      <c r="C84" s="34" t="s">
        <v>336</v>
      </c>
      <c r="D84" s="17" t="s">
        <v>254</v>
      </c>
      <c r="E84" s="18" t="s">
        <v>101</v>
      </c>
      <c r="F84" s="20">
        <v>42675</v>
      </c>
      <c r="G84" s="21">
        <v>20000</v>
      </c>
      <c r="H84" s="22">
        <v>0</v>
      </c>
      <c r="I84" s="60">
        <f t="shared" si="3"/>
        <v>20000</v>
      </c>
      <c r="J84" s="21">
        <v>574</v>
      </c>
      <c r="K84" s="21">
        <v>0</v>
      </c>
      <c r="L84" s="21">
        <v>608</v>
      </c>
      <c r="M84" s="21">
        <v>25</v>
      </c>
      <c r="N84" s="21">
        <f t="shared" si="4"/>
        <v>1207</v>
      </c>
      <c r="O84" s="21">
        <f t="shared" si="5"/>
        <v>18793</v>
      </c>
    </row>
    <row r="85" spans="1:15" ht="11.25" customHeight="1" x14ac:dyDescent="0.25">
      <c r="A85" s="17" t="s">
        <v>337</v>
      </c>
      <c r="B85" s="33" t="s">
        <v>16</v>
      </c>
      <c r="C85" s="34" t="s">
        <v>121</v>
      </c>
      <c r="D85" s="17" t="s">
        <v>254</v>
      </c>
      <c r="E85" s="18" t="s">
        <v>101</v>
      </c>
      <c r="F85" s="20">
        <v>44409</v>
      </c>
      <c r="G85" s="21">
        <v>20000</v>
      </c>
      <c r="H85" s="22">
        <v>0</v>
      </c>
      <c r="I85" s="60">
        <f t="shared" si="3"/>
        <v>20000</v>
      </c>
      <c r="J85" s="21">
        <v>574</v>
      </c>
      <c r="K85" s="21">
        <v>0</v>
      </c>
      <c r="L85" s="21">
        <v>608</v>
      </c>
      <c r="M85" s="21">
        <v>25</v>
      </c>
      <c r="N85" s="21">
        <f t="shared" si="4"/>
        <v>1207</v>
      </c>
      <c r="O85" s="21">
        <f t="shared" si="5"/>
        <v>18793</v>
      </c>
    </row>
    <row r="86" spans="1:15" ht="11.25" customHeight="1" x14ac:dyDescent="0.25">
      <c r="A86" s="17" t="s">
        <v>338</v>
      </c>
      <c r="B86" s="33" t="s">
        <v>16</v>
      </c>
      <c r="C86" s="34" t="s">
        <v>121</v>
      </c>
      <c r="D86" s="17" t="s">
        <v>254</v>
      </c>
      <c r="E86" s="18" t="s">
        <v>101</v>
      </c>
      <c r="F86" s="20">
        <v>44866</v>
      </c>
      <c r="G86" s="21">
        <v>20000</v>
      </c>
      <c r="H86" s="22">
        <v>0</v>
      </c>
      <c r="I86" s="60">
        <f t="shared" si="3"/>
        <v>20000</v>
      </c>
      <c r="J86" s="21">
        <v>574</v>
      </c>
      <c r="K86" s="21">
        <v>0</v>
      </c>
      <c r="L86" s="21">
        <v>608</v>
      </c>
      <c r="M86" s="21">
        <v>25</v>
      </c>
      <c r="N86" s="21">
        <f t="shared" si="4"/>
        <v>1207</v>
      </c>
      <c r="O86" s="21">
        <f t="shared" si="5"/>
        <v>18793</v>
      </c>
    </row>
    <row r="87" spans="1:15" ht="11.25" customHeight="1" x14ac:dyDescent="0.25">
      <c r="A87" s="17" t="s">
        <v>339</v>
      </c>
      <c r="B87" s="33" t="s">
        <v>16</v>
      </c>
      <c r="C87" s="34" t="s">
        <v>137</v>
      </c>
      <c r="D87" s="17" t="s">
        <v>254</v>
      </c>
      <c r="E87" s="18" t="s">
        <v>101</v>
      </c>
      <c r="F87" s="20">
        <v>44348</v>
      </c>
      <c r="G87" s="21">
        <v>13500</v>
      </c>
      <c r="H87" s="22">
        <v>0</v>
      </c>
      <c r="I87" s="60">
        <f t="shared" si="3"/>
        <v>13500</v>
      </c>
      <c r="J87" s="21">
        <v>387.45</v>
      </c>
      <c r="K87" s="21">
        <v>0</v>
      </c>
      <c r="L87" s="21">
        <v>410.4</v>
      </c>
      <c r="M87" s="21">
        <v>205</v>
      </c>
      <c r="N87" s="21">
        <f t="shared" si="4"/>
        <v>1002.8499999999999</v>
      </c>
      <c r="O87" s="21">
        <f t="shared" si="5"/>
        <v>12497.15</v>
      </c>
    </row>
    <row r="88" spans="1:15" ht="11.25" customHeight="1" x14ac:dyDescent="0.25">
      <c r="A88" s="17" t="s">
        <v>340</v>
      </c>
      <c r="B88" s="33" t="s">
        <v>28</v>
      </c>
      <c r="C88" s="34" t="s">
        <v>125</v>
      </c>
      <c r="D88" s="17" t="s">
        <v>254</v>
      </c>
      <c r="E88" s="18" t="s">
        <v>101</v>
      </c>
      <c r="F88" s="20">
        <v>44228</v>
      </c>
      <c r="G88" s="21">
        <v>15000</v>
      </c>
      <c r="H88" s="22">
        <v>0</v>
      </c>
      <c r="I88" s="60">
        <f t="shared" si="3"/>
        <v>15000</v>
      </c>
      <c r="J88" s="21">
        <v>430.5</v>
      </c>
      <c r="K88" s="21">
        <v>0</v>
      </c>
      <c r="L88" s="21">
        <v>456</v>
      </c>
      <c r="M88" s="21">
        <v>25</v>
      </c>
      <c r="N88" s="21">
        <f t="shared" si="4"/>
        <v>911.5</v>
      </c>
      <c r="O88" s="21">
        <f t="shared" si="5"/>
        <v>14088.5</v>
      </c>
    </row>
    <row r="89" spans="1:15" ht="11.25" customHeight="1" x14ac:dyDescent="0.25">
      <c r="A89" s="17" t="s">
        <v>341</v>
      </c>
      <c r="B89" s="33" t="s">
        <v>28</v>
      </c>
      <c r="C89" s="34" t="s">
        <v>125</v>
      </c>
      <c r="D89" s="17" t="s">
        <v>254</v>
      </c>
      <c r="E89" s="18" t="s">
        <v>101</v>
      </c>
      <c r="F89" s="20">
        <v>44378</v>
      </c>
      <c r="G89" s="21">
        <v>13500</v>
      </c>
      <c r="H89" s="22">
        <v>0</v>
      </c>
      <c r="I89" s="60">
        <f t="shared" si="3"/>
        <v>13500</v>
      </c>
      <c r="J89" s="21">
        <v>387.45</v>
      </c>
      <c r="K89" s="21">
        <v>0</v>
      </c>
      <c r="L89" s="21">
        <v>410.4</v>
      </c>
      <c r="M89" s="21">
        <v>25</v>
      </c>
      <c r="N89" s="21">
        <f t="shared" si="4"/>
        <v>822.84999999999991</v>
      </c>
      <c r="O89" s="21">
        <f t="shared" si="5"/>
        <v>12677.15</v>
      </c>
    </row>
    <row r="90" spans="1:15" ht="11.25" customHeight="1" x14ac:dyDescent="0.25">
      <c r="A90" s="17" t="s">
        <v>342</v>
      </c>
      <c r="B90" s="33" t="s">
        <v>28</v>
      </c>
      <c r="C90" s="34" t="s">
        <v>125</v>
      </c>
      <c r="D90" s="17" t="s">
        <v>254</v>
      </c>
      <c r="E90" s="18" t="s">
        <v>101</v>
      </c>
      <c r="F90" s="20">
        <v>44621</v>
      </c>
      <c r="G90" s="21">
        <v>15000</v>
      </c>
      <c r="H90" s="22">
        <v>0</v>
      </c>
      <c r="I90" s="60">
        <f t="shared" si="3"/>
        <v>15000</v>
      </c>
      <c r="J90" s="21">
        <v>430.5</v>
      </c>
      <c r="K90" s="21">
        <v>0</v>
      </c>
      <c r="L90" s="21">
        <v>456</v>
      </c>
      <c r="M90" s="21">
        <v>25</v>
      </c>
      <c r="N90" s="21">
        <f t="shared" si="4"/>
        <v>911.5</v>
      </c>
      <c r="O90" s="21">
        <f t="shared" si="5"/>
        <v>14088.5</v>
      </c>
    </row>
    <row r="91" spans="1:15" ht="11.25" customHeight="1" x14ac:dyDescent="0.25">
      <c r="A91" s="17" t="s">
        <v>343</v>
      </c>
      <c r="B91" s="33" t="s">
        <v>28</v>
      </c>
      <c r="C91" s="34" t="s">
        <v>125</v>
      </c>
      <c r="D91" s="17" t="s">
        <v>254</v>
      </c>
      <c r="E91" s="18" t="s">
        <v>101</v>
      </c>
      <c r="F91" s="20">
        <v>44682</v>
      </c>
      <c r="G91" s="21">
        <v>15000</v>
      </c>
      <c r="H91" s="22">
        <v>0</v>
      </c>
      <c r="I91" s="60">
        <f t="shared" si="3"/>
        <v>15000</v>
      </c>
      <c r="J91" s="21">
        <v>430.5</v>
      </c>
      <c r="K91" s="21">
        <v>0</v>
      </c>
      <c r="L91" s="21">
        <v>456</v>
      </c>
      <c r="M91" s="21">
        <v>25</v>
      </c>
      <c r="N91" s="21">
        <f t="shared" si="4"/>
        <v>911.5</v>
      </c>
      <c r="O91" s="21">
        <f t="shared" si="5"/>
        <v>14088.5</v>
      </c>
    </row>
    <row r="92" spans="1:15" ht="11.25" customHeight="1" x14ac:dyDescent="0.25">
      <c r="A92" s="17" t="s">
        <v>344</v>
      </c>
      <c r="B92" s="33" t="s">
        <v>28</v>
      </c>
      <c r="C92" s="34" t="s">
        <v>125</v>
      </c>
      <c r="D92" s="17" t="s">
        <v>254</v>
      </c>
      <c r="E92" s="18" t="s">
        <v>101</v>
      </c>
      <c r="F92" s="20">
        <v>44287</v>
      </c>
      <c r="G92" s="21">
        <v>15000</v>
      </c>
      <c r="H92" s="22">
        <v>0</v>
      </c>
      <c r="I92" s="60">
        <f t="shared" si="3"/>
        <v>15000</v>
      </c>
      <c r="J92" s="21">
        <v>430.5</v>
      </c>
      <c r="K92" s="21">
        <v>0</v>
      </c>
      <c r="L92" s="21">
        <v>456</v>
      </c>
      <c r="M92" s="21">
        <v>125</v>
      </c>
      <c r="N92" s="21">
        <f t="shared" si="4"/>
        <v>1011.5</v>
      </c>
      <c r="O92" s="21">
        <f t="shared" si="5"/>
        <v>13988.5</v>
      </c>
    </row>
    <row r="93" spans="1:15" ht="11.25" customHeight="1" x14ac:dyDescent="0.25">
      <c r="A93" s="17" t="s">
        <v>345</v>
      </c>
      <c r="B93" s="33" t="s">
        <v>16</v>
      </c>
      <c r="C93" s="34" t="s">
        <v>125</v>
      </c>
      <c r="D93" s="17" t="s">
        <v>254</v>
      </c>
      <c r="E93" s="18" t="s">
        <v>101</v>
      </c>
      <c r="F93" s="20">
        <v>44713</v>
      </c>
      <c r="G93" s="21">
        <v>13500</v>
      </c>
      <c r="H93" s="22">
        <v>0</v>
      </c>
      <c r="I93" s="60">
        <f t="shared" si="3"/>
        <v>13500</v>
      </c>
      <c r="J93" s="21">
        <v>387.45</v>
      </c>
      <c r="K93" s="21">
        <v>0</v>
      </c>
      <c r="L93" s="21">
        <v>410.4</v>
      </c>
      <c r="M93" s="21">
        <v>25</v>
      </c>
      <c r="N93" s="21">
        <f t="shared" si="4"/>
        <v>822.84999999999991</v>
      </c>
      <c r="O93" s="21">
        <f t="shared" si="5"/>
        <v>12677.15</v>
      </c>
    </row>
    <row r="94" spans="1:15" ht="11.25" customHeight="1" x14ac:dyDescent="0.25">
      <c r="A94" s="17" t="s">
        <v>346</v>
      </c>
      <c r="B94" s="33" t="s">
        <v>28</v>
      </c>
      <c r="C94" s="34" t="s">
        <v>125</v>
      </c>
      <c r="D94" s="17" t="s">
        <v>254</v>
      </c>
      <c r="E94" s="18" t="s">
        <v>101</v>
      </c>
      <c r="F94" s="20">
        <v>44256</v>
      </c>
      <c r="G94" s="21">
        <v>13500</v>
      </c>
      <c r="H94" s="22">
        <v>0</v>
      </c>
      <c r="I94" s="60">
        <f t="shared" si="3"/>
        <v>13500</v>
      </c>
      <c r="J94" s="21">
        <v>387.45</v>
      </c>
      <c r="K94" s="21">
        <v>0</v>
      </c>
      <c r="L94" s="21">
        <v>410.4</v>
      </c>
      <c r="M94" s="21">
        <v>25</v>
      </c>
      <c r="N94" s="21">
        <f t="shared" si="4"/>
        <v>822.84999999999991</v>
      </c>
      <c r="O94" s="21">
        <f t="shared" si="5"/>
        <v>12677.15</v>
      </c>
    </row>
    <row r="95" spans="1:15" ht="11.25" customHeight="1" x14ac:dyDescent="0.25">
      <c r="A95" s="17" t="s">
        <v>347</v>
      </c>
      <c r="B95" s="33" t="s">
        <v>28</v>
      </c>
      <c r="C95" s="34" t="s">
        <v>125</v>
      </c>
      <c r="D95" s="17" t="s">
        <v>254</v>
      </c>
      <c r="E95" s="18" t="s">
        <v>101</v>
      </c>
      <c r="F95" s="20">
        <v>44805</v>
      </c>
      <c r="G95" s="21">
        <v>13500</v>
      </c>
      <c r="H95" s="22">
        <v>0</v>
      </c>
      <c r="I95" s="60">
        <f t="shared" si="3"/>
        <v>13500</v>
      </c>
      <c r="J95" s="21">
        <v>387.45</v>
      </c>
      <c r="K95" s="21">
        <v>0</v>
      </c>
      <c r="L95" s="21">
        <v>410.4</v>
      </c>
      <c r="M95" s="21">
        <v>25</v>
      </c>
      <c r="N95" s="21">
        <f t="shared" si="4"/>
        <v>822.84999999999991</v>
      </c>
      <c r="O95" s="21">
        <f t="shared" si="5"/>
        <v>12677.15</v>
      </c>
    </row>
    <row r="96" spans="1:15" ht="11.25" customHeight="1" x14ac:dyDescent="0.25">
      <c r="A96" s="17" t="s">
        <v>348</v>
      </c>
      <c r="B96" s="33" t="s">
        <v>28</v>
      </c>
      <c r="C96" s="34" t="s">
        <v>125</v>
      </c>
      <c r="D96" s="17" t="s">
        <v>254</v>
      </c>
      <c r="E96" s="18" t="s">
        <v>101</v>
      </c>
      <c r="F96" s="20">
        <v>44805</v>
      </c>
      <c r="G96" s="21">
        <v>11000</v>
      </c>
      <c r="H96" s="22">
        <v>0</v>
      </c>
      <c r="I96" s="60">
        <f t="shared" si="3"/>
        <v>11000</v>
      </c>
      <c r="J96" s="21">
        <v>315.7</v>
      </c>
      <c r="K96" s="21">
        <v>0</v>
      </c>
      <c r="L96" s="21">
        <v>334.4</v>
      </c>
      <c r="M96" s="21">
        <v>25</v>
      </c>
      <c r="N96" s="21">
        <f t="shared" si="4"/>
        <v>675.09999999999991</v>
      </c>
      <c r="O96" s="21">
        <f t="shared" si="5"/>
        <v>10324.9</v>
      </c>
    </row>
    <row r="97" spans="1:15" ht="11.25" customHeight="1" x14ac:dyDescent="0.25">
      <c r="A97" s="17" t="s">
        <v>349</v>
      </c>
      <c r="B97" s="33" t="s">
        <v>28</v>
      </c>
      <c r="C97" s="34" t="s">
        <v>125</v>
      </c>
      <c r="D97" s="17" t="s">
        <v>254</v>
      </c>
      <c r="E97" s="18" t="s">
        <v>101</v>
      </c>
      <c r="F97" s="20">
        <v>44835</v>
      </c>
      <c r="G97" s="21">
        <v>15000</v>
      </c>
      <c r="H97" s="22">
        <v>0</v>
      </c>
      <c r="I97" s="60">
        <f t="shared" si="3"/>
        <v>15000</v>
      </c>
      <c r="J97" s="21">
        <v>430.5</v>
      </c>
      <c r="K97" s="21">
        <v>0</v>
      </c>
      <c r="L97" s="21">
        <v>456</v>
      </c>
      <c r="M97" s="21">
        <v>25</v>
      </c>
      <c r="N97" s="21">
        <f t="shared" si="4"/>
        <v>911.5</v>
      </c>
      <c r="O97" s="21">
        <f t="shared" si="5"/>
        <v>14088.5</v>
      </c>
    </row>
    <row r="98" spans="1:15" ht="11.25" customHeight="1" x14ac:dyDescent="0.25">
      <c r="A98" s="17" t="s">
        <v>489</v>
      </c>
      <c r="B98" s="33" t="s">
        <v>28</v>
      </c>
      <c r="C98" s="34" t="s">
        <v>125</v>
      </c>
      <c r="D98" s="17" t="s">
        <v>254</v>
      </c>
      <c r="E98" s="18" t="s">
        <v>101</v>
      </c>
      <c r="F98" s="20">
        <v>44986</v>
      </c>
      <c r="G98" s="21">
        <v>13500</v>
      </c>
      <c r="H98" s="22">
        <v>0</v>
      </c>
      <c r="I98" s="60">
        <f t="shared" si="3"/>
        <v>13500</v>
      </c>
      <c r="J98" s="21">
        <v>387.45</v>
      </c>
      <c r="K98" s="21">
        <v>0</v>
      </c>
      <c r="L98" s="21">
        <v>410.4</v>
      </c>
      <c r="M98" s="21">
        <v>25</v>
      </c>
      <c r="N98" s="21">
        <v>822.85</v>
      </c>
      <c r="O98" s="21">
        <v>12677.15</v>
      </c>
    </row>
    <row r="99" spans="1:15" ht="11.25" customHeight="1" x14ac:dyDescent="0.25">
      <c r="A99" s="58" t="s">
        <v>490</v>
      </c>
      <c r="B99" s="59" t="s">
        <v>28</v>
      </c>
      <c r="C99" s="34" t="s">
        <v>125</v>
      </c>
      <c r="D99" s="17" t="s">
        <v>254</v>
      </c>
      <c r="E99" s="18" t="s">
        <v>31</v>
      </c>
      <c r="F99" s="20">
        <v>44986</v>
      </c>
      <c r="G99" s="60">
        <v>15000</v>
      </c>
      <c r="H99" s="61">
        <v>0</v>
      </c>
      <c r="I99" s="60">
        <f t="shared" si="3"/>
        <v>15000</v>
      </c>
      <c r="J99" s="60">
        <v>430.5</v>
      </c>
      <c r="K99" s="60">
        <v>0</v>
      </c>
      <c r="L99" s="60">
        <v>456</v>
      </c>
      <c r="M99" s="60">
        <v>25</v>
      </c>
      <c r="N99" s="60">
        <v>911.5</v>
      </c>
      <c r="O99" s="60">
        <f t="shared" ref="O99" si="6">I99-N99</f>
        <v>14088.5</v>
      </c>
    </row>
    <row r="100" spans="1:15" ht="11.25" customHeight="1" x14ac:dyDescent="0.25">
      <c r="A100" s="58" t="s">
        <v>491</v>
      </c>
      <c r="B100" s="59" t="s">
        <v>16</v>
      </c>
      <c r="C100" s="34" t="s">
        <v>100</v>
      </c>
      <c r="D100" s="17" t="s">
        <v>254</v>
      </c>
      <c r="E100" s="18" t="s">
        <v>31</v>
      </c>
      <c r="F100" s="20">
        <v>44986</v>
      </c>
      <c r="G100" s="60">
        <v>30000</v>
      </c>
      <c r="H100" s="61">
        <v>0</v>
      </c>
      <c r="I100" s="60">
        <f t="shared" si="3"/>
        <v>30000</v>
      </c>
      <c r="J100" s="60">
        <v>861</v>
      </c>
      <c r="K100" s="60">
        <v>0</v>
      </c>
      <c r="L100" s="60">
        <v>912</v>
      </c>
      <c r="M100" s="60">
        <v>25</v>
      </c>
      <c r="N100" s="60">
        <v>1798</v>
      </c>
      <c r="O100" s="60">
        <v>28202</v>
      </c>
    </row>
    <row r="101" spans="1:15" ht="11.25" customHeight="1" x14ac:dyDescent="0.25">
      <c r="A101" s="58" t="s">
        <v>492</v>
      </c>
      <c r="B101" s="59" t="s">
        <v>16</v>
      </c>
      <c r="C101" s="34" t="s">
        <v>121</v>
      </c>
      <c r="D101" s="17" t="s">
        <v>254</v>
      </c>
      <c r="E101" s="18" t="s">
        <v>31</v>
      </c>
      <c r="F101" s="20">
        <v>44986</v>
      </c>
      <c r="G101" s="60">
        <v>20000</v>
      </c>
      <c r="H101" s="61">
        <v>0</v>
      </c>
      <c r="I101" s="60">
        <f t="shared" si="3"/>
        <v>20000</v>
      </c>
      <c r="J101" s="60">
        <v>574</v>
      </c>
      <c r="K101" s="60">
        <v>0</v>
      </c>
      <c r="L101" s="60">
        <v>608</v>
      </c>
      <c r="M101" s="60">
        <v>25</v>
      </c>
      <c r="N101" s="60">
        <v>1207</v>
      </c>
      <c r="O101" s="60">
        <v>18793</v>
      </c>
    </row>
    <row r="102" spans="1:15" ht="11.25" customHeight="1" x14ac:dyDescent="0.25">
      <c r="A102" s="58" t="s">
        <v>493</v>
      </c>
      <c r="B102" s="59" t="s">
        <v>16</v>
      </c>
      <c r="C102" s="34" t="s">
        <v>143</v>
      </c>
      <c r="D102" s="17" t="s">
        <v>254</v>
      </c>
      <c r="E102" s="18" t="s">
        <v>31</v>
      </c>
      <c r="F102" s="20">
        <v>44986</v>
      </c>
      <c r="G102" s="60">
        <v>15000</v>
      </c>
      <c r="H102" s="61">
        <v>0</v>
      </c>
      <c r="I102" s="60">
        <f>G102+H102</f>
        <v>15000</v>
      </c>
      <c r="J102" s="60">
        <v>430.5</v>
      </c>
      <c r="K102" s="60">
        <v>0</v>
      </c>
      <c r="L102" s="60">
        <v>456</v>
      </c>
      <c r="M102" s="60">
        <v>25</v>
      </c>
      <c r="N102" s="60">
        <v>911.5</v>
      </c>
      <c r="O102" s="60">
        <v>14088.5</v>
      </c>
    </row>
    <row r="103" spans="1:15" x14ac:dyDescent="0.25">
      <c r="A103" s="35" t="s">
        <v>249</v>
      </c>
      <c r="B103" s="36">
        <f>COUNTA(A6:A97)</f>
        <v>92</v>
      </c>
      <c r="C103" s="17"/>
      <c r="D103" s="17"/>
      <c r="E103" s="18"/>
      <c r="F103" s="17"/>
      <c r="G103" s="37">
        <f>SUM(G6:G102)</f>
        <v>1708500</v>
      </c>
      <c r="H103" s="38">
        <f>SUM(H6:H102)</f>
        <v>0</v>
      </c>
      <c r="I103" s="37">
        <f>SUM(I6:I102)</f>
        <v>1708500</v>
      </c>
      <c r="J103" s="37">
        <f>SUM(J6:J102)</f>
        <v>49033.959999999977</v>
      </c>
      <c r="K103" s="37">
        <f t="shared" ref="K103" si="7">SUM(K6:K97)</f>
        <v>0</v>
      </c>
      <c r="L103" s="37">
        <f>SUM(L6:L102)</f>
        <v>51938.400000000009</v>
      </c>
      <c r="M103" s="37">
        <f>SUM(M6:M102)</f>
        <v>12467.35</v>
      </c>
      <c r="N103" s="37">
        <f>SUM(N6:N102)</f>
        <v>113439.71000000004</v>
      </c>
      <c r="O103" s="37">
        <f>SUM(O6:O102)</f>
        <v>1595060.2899999996</v>
      </c>
    </row>
    <row r="104" spans="1:15" x14ac:dyDescent="0.25">
      <c r="A104" s="12"/>
      <c r="B104" s="9"/>
      <c r="C104" s="4"/>
      <c r="D104" s="4"/>
      <c r="E104" s="5"/>
      <c r="F104" s="4"/>
      <c r="G104" s="13"/>
      <c r="H104" s="14"/>
      <c r="I104" s="13"/>
      <c r="J104" s="13"/>
      <c r="K104" s="13"/>
      <c r="L104" s="13"/>
      <c r="M104" s="13"/>
      <c r="N104" s="13"/>
      <c r="O104" s="13"/>
    </row>
    <row r="105" spans="1:15" x14ac:dyDescent="0.25">
      <c r="A105" s="12"/>
      <c r="B105" s="9"/>
      <c r="C105" s="4"/>
      <c r="D105" s="4"/>
      <c r="E105" s="5"/>
      <c r="F105" s="4"/>
      <c r="G105" s="13"/>
      <c r="H105" s="14"/>
      <c r="I105" s="13"/>
      <c r="J105" s="13"/>
      <c r="K105" s="13"/>
      <c r="L105" s="13"/>
      <c r="M105" s="13"/>
      <c r="N105" s="13"/>
      <c r="O105" s="13"/>
    </row>
    <row r="106" spans="1:15" x14ac:dyDescent="0.25">
      <c r="A106" s="3"/>
      <c r="B106" s="3"/>
      <c r="C106" s="3"/>
      <c r="D106" s="3"/>
      <c r="E106" s="6"/>
      <c r="F106" s="3"/>
      <c r="G106" s="3"/>
      <c r="H106" s="7"/>
      <c r="I106" s="3"/>
      <c r="J106" s="3"/>
      <c r="K106" s="3"/>
      <c r="L106" s="3"/>
      <c r="M106" s="3"/>
      <c r="N106" s="3"/>
      <c r="O106" s="3"/>
    </row>
    <row r="107" spans="1:15" x14ac:dyDescent="0.25">
      <c r="A107" s="7" t="s">
        <v>250</v>
      </c>
      <c r="B107" s="16"/>
      <c r="C107" s="16"/>
      <c r="D107" s="3"/>
      <c r="E107" s="6"/>
      <c r="F107" s="63" t="s">
        <v>251</v>
      </c>
      <c r="G107" s="63"/>
      <c r="H107" s="63"/>
      <c r="I107" s="16"/>
      <c r="J107" s="16"/>
      <c r="K107" s="16"/>
      <c r="L107" s="8"/>
      <c r="M107" s="8"/>
      <c r="N107" s="8"/>
      <c r="O107" s="8"/>
    </row>
    <row r="108" spans="1:15" x14ac:dyDescent="0.25">
      <c r="A108" s="4"/>
      <c r="B108" s="4"/>
      <c r="C108" s="4"/>
      <c r="D108" s="4"/>
      <c r="E108" s="5"/>
      <c r="F108" s="4"/>
      <c r="G108" s="4"/>
      <c r="H108" s="10"/>
      <c r="I108" s="4"/>
      <c r="J108" s="4"/>
      <c r="K108" s="4"/>
      <c r="L108" s="4"/>
      <c r="M108" s="4"/>
      <c r="N108" s="4"/>
      <c r="O108" s="4"/>
    </row>
    <row r="110" spans="1:15" x14ac:dyDescent="0.25">
      <c r="M110" s="11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  <row r="126" spans="5:8" x14ac:dyDescent="0.25">
      <c r="E126"/>
      <c r="H126"/>
    </row>
    <row r="127" spans="5:8" x14ac:dyDescent="0.25">
      <c r="E127"/>
      <c r="H127"/>
    </row>
    <row r="128" spans="5:8" x14ac:dyDescent="0.25">
      <c r="E128"/>
      <c r="H128"/>
    </row>
    <row r="129" spans="5:8" x14ac:dyDescent="0.25">
      <c r="E129"/>
      <c r="H129"/>
    </row>
    <row r="130" spans="5:8" x14ac:dyDescent="0.25">
      <c r="E130"/>
      <c r="H130"/>
    </row>
    <row r="131" spans="5:8" x14ac:dyDescent="0.25">
      <c r="E131"/>
      <c r="H131"/>
    </row>
    <row r="132" spans="5:8" x14ac:dyDescent="0.25">
      <c r="E132"/>
      <c r="H132"/>
    </row>
    <row r="133" spans="5:8" x14ac:dyDescent="0.25">
      <c r="E133"/>
      <c r="H133"/>
    </row>
  </sheetData>
  <sortState xmlns:xlrd2="http://schemas.microsoft.com/office/spreadsheetml/2017/richdata2" ref="A6:M103">
    <sortCondition ref="C6:C103" customList="OFICIAL DE PESCA I,SECRETARIA ADMINISTRATIVA,AUXILIAR ADMINISTRATIVO (A),AUXILIAR,ENUMERADOR,SECRETARIA,SECRETARIO (A),RECEPCIONISTA,DIGITADOR,MENSAJERO INTERNO,CHOFER,VIGILANTE,CONSERJE"/>
  </sortState>
  <mergeCells count="1">
    <mergeCell ref="F107:H107"/>
  </mergeCells>
  <conditionalFormatting sqref="A104:A106">
    <cfRule type="duplicateValues" dxfId="10" priority="2"/>
  </conditionalFormatting>
  <conditionalFormatting sqref="A107">
    <cfRule type="duplicateValues" dxfId="9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9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4:O59"/>
  <sheetViews>
    <sheetView topLeftCell="B33" zoomScale="145" zoomScaleNormal="145" zoomScalePageLayoutView="130" workbookViewId="0">
      <selection activeCell="L53" sqref="L53"/>
    </sheetView>
  </sheetViews>
  <sheetFormatPr baseColWidth="10" defaultColWidth="11.42578125" defaultRowHeight="15" x14ac:dyDescent="0.25"/>
  <cols>
    <col min="1" max="1" width="24.5703125" customWidth="1"/>
    <col min="2" max="2" width="6.28515625" customWidth="1"/>
    <col min="3" max="3" width="22" customWidth="1"/>
    <col min="4" max="4" width="54.85546875" bestFit="1" customWidth="1"/>
    <col min="5" max="5" width="11.710937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140625" customWidth="1"/>
    <col min="11" max="11" width="8.85546875" bestFit="1" customWidth="1"/>
    <col min="12" max="12" width="8.28515625" customWidth="1"/>
    <col min="13" max="13" width="8.5703125" customWidth="1"/>
    <col min="14" max="14" width="8.7109375" customWidth="1"/>
    <col min="15" max="15" width="10.28515625" bestFit="1" customWidth="1"/>
  </cols>
  <sheetData>
    <row r="4" spans="1:15" x14ac:dyDescent="0.25">
      <c r="A4" s="30" t="s">
        <v>482</v>
      </c>
      <c r="B4" s="26"/>
      <c r="C4" s="26"/>
      <c r="D4" s="26"/>
      <c r="E4" s="27"/>
      <c r="F4" s="26"/>
      <c r="G4" s="26"/>
      <c r="H4" s="31"/>
      <c r="I4" s="26"/>
      <c r="J4" s="26"/>
      <c r="K4" s="26"/>
      <c r="L4" s="26"/>
      <c r="M4" s="26"/>
      <c r="N4" s="26"/>
      <c r="O4" s="26"/>
    </row>
    <row r="5" spans="1:15" ht="21" customHeight="1" x14ac:dyDescent="0.25">
      <c r="A5" s="32" t="s">
        <v>0</v>
      </c>
      <c r="B5" s="32" t="s">
        <v>1</v>
      </c>
      <c r="C5" s="32" t="s">
        <v>2</v>
      </c>
      <c r="D5" s="32" t="s">
        <v>3</v>
      </c>
      <c r="E5" s="32" t="s">
        <v>4</v>
      </c>
      <c r="F5" s="32" t="s">
        <v>5</v>
      </c>
      <c r="G5" s="32" t="s">
        <v>6</v>
      </c>
      <c r="H5" s="32" t="s">
        <v>7</v>
      </c>
      <c r="I5" s="32" t="s">
        <v>8</v>
      </c>
      <c r="J5" s="32" t="s">
        <v>9</v>
      </c>
      <c r="K5" s="32" t="s">
        <v>10</v>
      </c>
      <c r="L5" s="32" t="s">
        <v>11</v>
      </c>
      <c r="M5" s="32" t="s">
        <v>12</v>
      </c>
      <c r="N5" s="32" t="s">
        <v>13</v>
      </c>
      <c r="O5" s="32" t="s">
        <v>14</v>
      </c>
    </row>
    <row r="6" spans="1:15" x14ac:dyDescent="0.25">
      <c r="A6" s="17" t="s">
        <v>350</v>
      </c>
      <c r="B6" s="18" t="s">
        <v>16</v>
      </c>
      <c r="C6" s="17" t="s">
        <v>351</v>
      </c>
      <c r="D6" s="17" t="s">
        <v>183</v>
      </c>
      <c r="E6" s="18" t="s">
        <v>352</v>
      </c>
      <c r="F6" s="20">
        <v>44287</v>
      </c>
      <c r="G6" s="21">
        <v>40000</v>
      </c>
      <c r="H6" s="22">
        <v>0</v>
      </c>
      <c r="I6" s="21">
        <f>G6-H6</f>
        <v>40000</v>
      </c>
      <c r="J6" s="21">
        <f>VLOOKUP($A6,'[1]CUADRE NOMINA'!$A$3:$M$154,8,FALSE)</f>
        <v>1148</v>
      </c>
      <c r="K6" s="21">
        <f>VLOOKUP($A6,'[1]CUADRE NOMINA'!$A$3:$M$154,9,FALSE)</f>
        <v>442.65</v>
      </c>
      <c r="L6" s="21">
        <f>VLOOKUP($A6,'[1]CUADRE NOMINA'!$A$3:$M$154,10,FALSE)</f>
        <v>1216</v>
      </c>
      <c r="M6" s="21">
        <f>VLOOKUP($A6,'[1]CUADRE NOMINA'!$A$3:$M$154,11,FALSE)</f>
        <v>25</v>
      </c>
      <c r="N6" s="21">
        <f>SUM(J6:M6)</f>
        <v>2831.65</v>
      </c>
      <c r="O6" s="21">
        <f>I6-N6</f>
        <v>37168.35</v>
      </c>
    </row>
    <row r="7" spans="1:15" x14ac:dyDescent="0.25">
      <c r="A7" s="17" t="s">
        <v>353</v>
      </c>
      <c r="B7" s="18" t="s">
        <v>16</v>
      </c>
      <c r="C7" s="17" t="s">
        <v>87</v>
      </c>
      <c r="D7" s="17" t="s">
        <v>183</v>
      </c>
      <c r="E7" s="18" t="s">
        <v>352</v>
      </c>
      <c r="F7" s="20">
        <v>44228</v>
      </c>
      <c r="G7" s="21">
        <v>40000</v>
      </c>
      <c r="H7" s="22">
        <v>0</v>
      </c>
      <c r="I7" s="21">
        <f t="shared" ref="I7:I53" si="0">G7-H7</f>
        <v>40000</v>
      </c>
      <c r="J7" s="21">
        <f>VLOOKUP($A7,'[1]CUADRE NOMINA'!$A$3:$M$154,8,FALSE)</f>
        <v>1148</v>
      </c>
      <c r="K7" s="21">
        <f>VLOOKUP($A7,'[1]CUADRE NOMINA'!$A$3:$M$154,9,FALSE)</f>
        <v>442.65</v>
      </c>
      <c r="L7" s="21">
        <f>VLOOKUP($A7,'[1]CUADRE NOMINA'!$A$3:$M$154,10,FALSE)</f>
        <v>1216</v>
      </c>
      <c r="M7" s="21">
        <f>VLOOKUP($A7,'[1]CUADRE NOMINA'!$A$3:$M$154,11,FALSE)</f>
        <v>25</v>
      </c>
      <c r="N7" s="21">
        <f t="shared" ref="N7:N53" si="1">SUM(J7:M7)</f>
        <v>2831.65</v>
      </c>
      <c r="O7" s="21">
        <f t="shared" ref="O7:O53" si="2">I7-N7</f>
        <v>37168.35</v>
      </c>
    </row>
    <row r="8" spans="1:15" x14ac:dyDescent="0.25">
      <c r="A8" s="17" t="s">
        <v>354</v>
      </c>
      <c r="B8" s="18" t="s">
        <v>16</v>
      </c>
      <c r="C8" s="17" t="s">
        <v>351</v>
      </c>
      <c r="D8" s="17" t="s">
        <v>190</v>
      </c>
      <c r="E8" s="18" t="s">
        <v>352</v>
      </c>
      <c r="F8" s="20">
        <v>44682</v>
      </c>
      <c r="G8" s="21">
        <v>40000</v>
      </c>
      <c r="H8" s="22">
        <v>0</v>
      </c>
      <c r="I8" s="21">
        <f t="shared" si="0"/>
        <v>40000</v>
      </c>
      <c r="J8" s="21">
        <f>VLOOKUP($A8,'[1]CUADRE NOMINA'!$A$3:$M$154,8,FALSE)</f>
        <v>1148</v>
      </c>
      <c r="K8" s="21">
        <f>VLOOKUP($A8,'[1]CUADRE NOMINA'!$A$3:$M$154,9,FALSE)</f>
        <v>442.65</v>
      </c>
      <c r="L8" s="21">
        <f>VLOOKUP($A8,'[1]CUADRE NOMINA'!$A$3:$M$154,10,FALSE)</f>
        <v>1216</v>
      </c>
      <c r="M8" s="21">
        <f>VLOOKUP($A8,'[1]CUADRE NOMINA'!$A$3:$M$154,11,FALSE)</f>
        <v>25</v>
      </c>
      <c r="N8" s="21">
        <f t="shared" si="1"/>
        <v>2831.65</v>
      </c>
      <c r="O8" s="21">
        <f t="shared" si="2"/>
        <v>37168.35</v>
      </c>
    </row>
    <row r="9" spans="1:15" x14ac:dyDescent="0.25">
      <c r="A9" s="17" t="s">
        <v>355</v>
      </c>
      <c r="B9" s="18" t="s">
        <v>16</v>
      </c>
      <c r="C9" s="17" t="s">
        <v>351</v>
      </c>
      <c r="D9" s="17" t="s">
        <v>193</v>
      </c>
      <c r="E9" s="18" t="s">
        <v>352</v>
      </c>
      <c r="F9" s="20">
        <v>44256</v>
      </c>
      <c r="G9" s="21">
        <v>40000</v>
      </c>
      <c r="H9" s="22">
        <v>0</v>
      </c>
      <c r="I9" s="21">
        <f t="shared" si="0"/>
        <v>40000</v>
      </c>
      <c r="J9" s="21">
        <f>VLOOKUP($A9,'[1]CUADRE NOMINA'!$A$3:$M$154,8,FALSE)</f>
        <v>1148</v>
      </c>
      <c r="K9" s="21">
        <f>VLOOKUP($A9,'[1]CUADRE NOMINA'!$A$3:$M$154,9,FALSE)</f>
        <v>442.65</v>
      </c>
      <c r="L9" s="21">
        <f>VLOOKUP($A9,'[1]CUADRE NOMINA'!$A$3:$M$154,10,FALSE)</f>
        <v>1216</v>
      </c>
      <c r="M9" s="21">
        <f>VLOOKUP($A9,'[1]CUADRE NOMINA'!$A$3:$M$154,11,FALSE)</f>
        <v>25</v>
      </c>
      <c r="N9" s="21">
        <f t="shared" si="1"/>
        <v>2831.65</v>
      </c>
      <c r="O9" s="21">
        <f t="shared" si="2"/>
        <v>37168.35</v>
      </c>
    </row>
    <row r="10" spans="1:15" x14ac:dyDescent="0.25">
      <c r="A10" s="17" t="s">
        <v>356</v>
      </c>
      <c r="B10" s="18" t="s">
        <v>16</v>
      </c>
      <c r="C10" s="17" t="s">
        <v>351</v>
      </c>
      <c r="D10" s="17" t="s">
        <v>198</v>
      </c>
      <c r="E10" s="18" t="s">
        <v>352</v>
      </c>
      <c r="F10" s="20">
        <v>44866</v>
      </c>
      <c r="G10" s="21">
        <v>40000</v>
      </c>
      <c r="H10" s="22">
        <v>0</v>
      </c>
      <c r="I10" s="21">
        <f t="shared" si="0"/>
        <v>40000</v>
      </c>
      <c r="J10" s="21">
        <f>VLOOKUP($A10,'[1]CUADRE NOMINA'!$A$3:$M$154,8,FALSE)</f>
        <v>1148</v>
      </c>
      <c r="K10" s="21">
        <f>VLOOKUP($A10,'[1]CUADRE NOMINA'!$A$3:$M$154,9,FALSE)</f>
        <v>442.65</v>
      </c>
      <c r="L10" s="21">
        <f>VLOOKUP($A10,'[1]CUADRE NOMINA'!$A$3:$M$154,10,FALSE)</f>
        <v>1216</v>
      </c>
      <c r="M10" s="21">
        <f>VLOOKUP($A10,'[1]CUADRE NOMINA'!$A$3:$M$154,11,FALSE)</f>
        <v>25</v>
      </c>
      <c r="N10" s="21">
        <f t="shared" si="1"/>
        <v>2831.65</v>
      </c>
      <c r="O10" s="21">
        <f t="shared" si="2"/>
        <v>37168.35</v>
      </c>
    </row>
    <row r="11" spans="1:15" x14ac:dyDescent="0.25">
      <c r="A11" s="17" t="s">
        <v>357</v>
      </c>
      <c r="B11" s="18" t="s">
        <v>28</v>
      </c>
      <c r="C11" s="17" t="s">
        <v>351</v>
      </c>
      <c r="D11" s="17" t="s">
        <v>222</v>
      </c>
      <c r="E11" s="18" t="s">
        <v>352</v>
      </c>
      <c r="F11" s="20">
        <v>44348</v>
      </c>
      <c r="G11" s="21">
        <v>40000</v>
      </c>
      <c r="H11" s="22">
        <v>0</v>
      </c>
      <c r="I11" s="21">
        <f t="shared" si="0"/>
        <v>40000</v>
      </c>
      <c r="J11" s="21">
        <f>VLOOKUP($A11,'[1]CUADRE NOMINA'!$A$3:$M$154,8,FALSE)</f>
        <v>1148</v>
      </c>
      <c r="K11" s="21">
        <f>VLOOKUP($A11,'[1]CUADRE NOMINA'!$A$3:$M$154,9,FALSE)</f>
        <v>442.65</v>
      </c>
      <c r="L11" s="21">
        <f>VLOOKUP($A11,'[1]CUADRE NOMINA'!$A$3:$M$154,10,FALSE)</f>
        <v>1216</v>
      </c>
      <c r="M11" s="21">
        <f>VLOOKUP($A11,'[1]CUADRE NOMINA'!$A$3:$M$154,11,FALSE)</f>
        <v>25</v>
      </c>
      <c r="N11" s="21">
        <f t="shared" si="1"/>
        <v>2831.65</v>
      </c>
      <c r="O11" s="21">
        <f t="shared" si="2"/>
        <v>37168.35</v>
      </c>
    </row>
    <row r="12" spans="1:15" x14ac:dyDescent="0.25">
      <c r="A12" s="17" t="s">
        <v>358</v>
      </c>
      <c r="B12" s="18" t="s">
        <v>16</v>
      </c>
      <c r="C12" s="17" t="s">
        <v>351</v>
      </c>
      <c r="D12" s="17" t="s">
        <v>227</v>
      </c>
      <c r="E12" s="18" t="s">
        <v>352</v>
      </c>
      <c r="F12" s="20">
        <v>37196</v>
      </c>
      <c r="G12" s="21">
        <v>40000</v>
      </c>
      <c r="H12" s="22">
        <v>0</v>
      </c>
      <c r="I12" s="21">
        <f t="shared" si="0"/>
        <v>40000</v>
      </c>
      <c r="J12" s="21">
        <f>VLOOKUP($A12,'[1]CUADRE NOMINA'!$A$3:$M$154,8,FALSE)</f>
        <v>1148</v>
      </c>
      <c r="K12" s="21">
        <f>VLOOKUP($A12,'[1]CUADRE NOMINA'!$A$3:$M$154,9,FALSE)</f>
        <v>442.65</v>
      </c>
      <c r="L12" s="21">
        <f>VLOOKUP($A12,'[1]CUADRE NOMINA'!$A$3:$M$154,10,FALSE)</f>
        <v>1216</v>
      </c>
      <c r="M12" s="21">
        <f>VLOOKUP($A12,'[1]CUADRE NOMINA'!$A$3:$M$154,11,FALSE)</f>
        <v>25</v>
      </c>
      <c r="N12" s="21">
        <f t="shared" si="1"/>
        <v>2831.65</v>
      </c>
      <c r="O12" s="21">
        <f t="shared" si="2"/>
        <v>37168.35</v>
      </c>
    </row>
    <row r="13" spans="1:15" x14ac:dyDescent="0.25">
      <c r="A13" s="17" t="s">
        <v>359</v>
      </c>
      <c r="B13" s="18" t="s">
        <v>16</v>
      </c>
      <c r="C13" s="17" t="s">
        <v>87</v>
      </c>
      <c r="D13" s="17" t="s">
        <v>234</v>
      </c>
      <c r="E13" s="18" t="s">
        <v>352</v>
      </c>
      <c r="F13" s="20">
        <v>44105</v>
      </c>
      <c r="G13" s="21">
        <v>40000</v>
      </c>
      <c r="H13" s="22">
        <v>0</v>
      </c>
      <c r="I13" s="21">
        <f t="shared" si="0"/>
        <v>40000</v>
      </c>
      <c r="J13" s="21">
        <f>VLOOKUP($A13,'[1]CUADRE NOMINA'!$A$3:$M$154,8,FALSE)</f>
        <v>1148</v>
      </c>
      <c r="K13" s="21">
        <f>VLOOKUP($A13,'[1]CUADRE NOMINA'!$A$3:$M$154,9,FALSE)</f>
        <v>442.65</v>
      </c>
      <c r="L13" s="21">
        <f>VLOOKUP($A13,'[1]CUADRE NOMINA'!$A$3:$M$154,10,FALSE)</f>
        <v>1216</v>
      </c>
      <c r="M13" s="21">
        <f>VLOOKUP($A13,'[1]CUADRE NOMINA'!$A$3:$M$154,11,FALSE)</f>
        <v>25</v>
      </c>
      <c r="N13" s="21">
        <f t="shared" si="1"/>
        <v>2831.65</v>
      </c>
      <c r="O13" s="21">
        <f t="shared" si="2"/>
        <v>37168.35</v>
      </c>
    </row>
    <row r="14" spans="1:15" x14ac:dyDescent="0.25">
      <c r="A14" s="17" t="s">
        <v>360</v>
      </c>
      <c r="B14" s="18" t="s">
        <v>16</v>
      </c>
      <c r="C14" s="17" t="s">
        <v>351</v>
      </c>
      <c r="D14" s="17" t="s">
        <v>242</v>
      </c>
      <c r="E14" s="18" t="s">
        <v>352</v>
      </c>
      <c r="F14" s="20">
        <v>44743</v>
      </c>
      <c r="G14" s="21">
        <v>40000</v>
      </c>
      <c r="H14" s="22">
        <v>0</v>
      </c>
      <c r="I14" s="21">
        <f t="shared" si="0"/>
        <v>40000</v>
      </c>
      <c r="J14" s="21">
        <f>VLOOKUP($A14,'[1]CUADRE NOMINA'!$A$3:$M$154,8,FALSE)</f>
        <v>1148</v>
      </c>
      <c r="K14" s="21">
        <f>VLOOKUP($A14,'[1]CUADRE NOMINA'!$A$3:$M$154,9,FALSE)</f>
        <v>442.65</v>
      </c>
      <c r="L14" s="21">
        <f>VLOOKUP($A14,'[1]CUADRE NOMINA'!$A$3:$M$154,10,FALSE)</f>
        <v>1216</v>
      </c>
      <c r="M14" s="21">
        <f>VLOOKUP($A14,'[1]CUADRE NOMINA'!$A$3:$M$154,11,FALSE)</f>
        <v>25</v>
      </c>
      <c r="N14" s="21">
        <f t="shared" si="1"/>
        <v>2831.65</v>
      </c>
      <c r="O14" s="21">
        <f t="shared" si="2"/>
        <v>37168.35</v>
      </c>
    </row>
    <row r="15" spans="1:15" x14ac:dyDescent="0.25">
      <c r="A15" s="17" t="s">
        <v>361</v>
      </c>
      <c r="B15" s="18" t="s">
        <v>16</v>
      </c>
      <c r="C15" s="17" t="s">
        <v>87</v>
      </c>
      <c r="D15" s="17" t="s">
        <v>242</v>
      </c>
      <c r="E15" s="18" t="s">
        <v>352</v>
      </c>
      <c r="F15" s="20">
        <v>44287</v>
      </c>
      <c r="G15" s="21">
        <v>40000</v>
      </c>
      <c r="H15" s="22">
        <v>0</v>
      </c>
      <c r="I15" s="21">
        <f t="shared" si="0"/>
        <v>40000</v>
      </c>
      <c r="J15" s="21">
        <f>VLOOKUP($A15,'[1]CUADRE NOMINA'!$A$3:$M$154,8,FALSE)</f>
        <v>1148</v>
      </c>
      <c r="K15" s="21">
        <f>VLOOKUP($A15,'[1]CUADRE NOMINA'!$A$3:$M$154,9,FALSE)</f>
        <v>442.65</v>
      </c>
      <c r="L15" s="21">
        <f>VLOOKUP($A15,'[1]CUADRE NOMINA'!$A$3:$M$154,10,FALSE)</f>
        <v>1216</v>
      </c>
      <c r="M15" s="21">
        <f>VLOOKUP($A15,'[1]CUADRE NOMINA'!$A$3:$M$154,11,FALSE)</f>
        <v>25</v>
      </c>
      <c r="N15" s="21">
        <f t="shared" si="1"/>
        <v>2831.65</v>
      </c>
      <c r="O15" s="21">
        <f t="shared" si="2"/>
        <v>37168.35</v>
      </c>
    </row>
    <row r="16" spans="1:15" x14ac:dyDescent="0.25">
      <c r="A16" s="17" t="s">
        <v>362</v>
      </c>
      <c r="B16" s="18" t="s">
        <v>28</v>
      </c>
      <c r="C16" s="17" t="s">
        <v>363</v>
      </c>
      <c r="D16" s="17" t="s">
        <v>364</v>
      </c>
      <c r="E16" s="18" t="s">
        <v>352</v>
      </c>
      <c r="F16" s="20">
        <v>44470</v>
      </c>
      <c r="G16" s="21">
        <v>55000</v>
      </c>
      <c r="H16" s="22">
        <v>0</v>
      </c>
      <c r="I16" s="21">
        <f t="shared" si="0"/>
        <v>55000</v>
      </c>
      <c r="J16" s="21">
        <f>VLOOKUP($A16,'[1]CUADRE NOMINA'!$A$3:$M$154,8,FALSE)</f>
        <v>1578.5</v>
      </c>
      <c r="K16" s="21">
        <f>VLOOKUP($A16,'[1]CUADRE NOMINA'!$A$3:$M$154,9,FALSE)</f>
        <v>2559.6799999999998</v>
      </c>
      <c r="L16" s="21">
        <f>VLOOKUP($A16,'[1]CUADRE NOMINA'!$A$3:$M$154,10,FALSE)</f>
        <v>1672</v>
      </c>
      <c r="M16" s="21">
        <f>VLOOKUP($A16,'[1]CUADRE NOMINA'!$A$3:$M$154,11,FALSE)</f>
        <v>25</v>
      </c>
      <c r="N16" s="21">
        <f t="shared" si="1"/>
        <v>5835.18</v>
      </c>
      <c r="O16" s="21">
        <f t="shared" si="2"/>
        <v>49164.82</v>
      </c>
    </row>
    <row r="17" spans="1:15" x14ac:dyDescent="0.25">
      <c r="A17" s="17" t="s">
        <v>365</v>
      </c>
      <c r="B17" s="18" t="s">
        <v>28</v>
      </c>
      <c r="C17" s="17" t="s">
        <v>366</v>
      </c>
      <c r="D17" s="17" t="s">
        <v>364</v>
      </c>
      <c r="E17" s="18" t="s">
        <v>352</v>
      </c>
      <c r="F17" s="20">
        <v>44197</v>
      </c>
      <c r="G17" s="21">
        <v>60000</v>
      </c>
      <c r="H17" s="22">
        <v>0</v>
      </c>
      <c r="I17" s="21">
        <f t="shared" si="0"/>
        <v>60000</v>
      </c>
      <c r="J17" s="21">
        <f>VLOOKUP($A17,'[1]CUADRE NOMINA'!$A$3:$M$154,8,FALSE)</f>
        <v>1722</v>
      </c>
      <c r="K17" s="21">
        <f>VLOOKUP($A17,'[1]CUADRE NOMINA'!$A$3:$M$154,9,FALSE)</f>
        <v>3486.68</v>
      </c>
      <c r="L17" s="21">
        <f>VLOOKUP($A17,'[1]CUADRE NOMINA'!$A$3:$M$154,10,FALSE)</f>
        <v>1824</v>
      </c>
      <c r="M17" s="21">
        <f>VLOOKUP($A17,'[1]CUADRE NOMINA'!$A$3:$M$154,11,FALSE)</f>
        <v>25</v>
      </c>
      <c r="N17" s="21">
        <f t="shared" si="1"/>
        <v>7057.68</v>
      </c>
      <c r="O17" s="21">
        <f t="shared" si="2"/>
        <v>52942.32</v>
      </c>
    </row>
    <row r="18" spans="1:15" x14ac:dyDescent="0.25">
      <c r="A18" s="17" t="s">
        <v>367</v>
      </c>
      <c r="B18" s="18" t="s">
        <v>28</v>
      </c>
      <c r="C18" s="17" t="s">
        <v>368</v>
      </c>
      <c r="D18" s="17" t="s">
        <v>369</v>
      </c>
      <c r="E18" s="18" t="s">
        <v>352</v>
      </c>
      <c r="F18" s="20">
        <v>44287</v>
      </c>
      <c r="G18" s="21">
        <v>100000</v>
      </c>
      <c r="H18" s="22">
        <v>0</v>
      </c>
      <c r="I18" s="21">
        <f t="shared" si="0"/>
        <v>100000</v>
      </c>
      <c r="J18" s="21">
        <f>VLOOKUP($A18,'[1]CUADRE NOMINA'!$A$3:$M$154,8,FALSE)</f>
        <v>2870</v>
      </c>
      <c r="K18" s="21">
        <f>VLOOKUP($A18,'[1]CUADRE NOMINA'!$A$3:$M$154,9,FALSE)</f>
        <v>6388.36</v>
      </c>
      <c r="L18" s="21">
        <f>VLOOKUP($A18,'[1]CUADRE NOMINA'!$A$3:$M$154,10,FALSE)</f>
        <v>3040</v>
      </c>
      <c r="M18" s="21">
        <f>VLOOKUP($A18,'[1]CUADRE NOMINA'!$A$3:$M$154,11,FALSE)</f>
        <v>25</v>
      </c>
      <c r="N18" s="21">
        <f t="shared" si="1"/>
        <v>12323.36</v>
      </c>
      <c r="O18" s="21">
        <f t="shared" si="2"/>
        <v>87676.64</v>
      </c>
    </row>
    <row r="19" spans="1:15" x14ac:dyDescent="0.25">
      <c r="A19" s="17" t="s">
        <v>370</v>
      </c>
      <c r="B19" s="18" t="s">
        <v>16</v>
      </c>
      <c r="C19" s="17" t="s">
        <v>371</v>
      </c>
      <c r="D19" s="17" t="s">
        <v>369</v>
      </c>
      <c r="E19" s="18" t="s">
        <v>352</v>
      </c>
      <c r="F19" s="20">
        <v>44197</v>
      </c>
      <c r="G19" s="21">
        <v>45000</v>
      </c>
      <c r="H19" s="22">
        <v>0</v>
      </c>
      <c r="I19" s="21">
        <f t="shared" si="0"/>
        <v>45000</v>
      </c>
      <c r="J19" s="21">
        <f>VLOOKUP($A19,'[1]CUADRE NOMINA'!$A$3:$M$154,8,FALSE)</f>
        <v>1291.5</v>
      </c>
      <c r="K19" s="21">
        <f>VLOOKUP($A19,'[1]CUADRE NOMINA'!$A$3:$M$154,9,FALSE)</f>
        <v>1148.33</v>
      </c>
      <c r="L19" s="21">
        <f>VLOOKUP($A19,'[1]CUADRE NOMINA'!$A$3:$M$154,10,FALSE)</f>
        <v>1368</v>
      </c>
      <c r="M19" s="21">
        <f>VLOOKUP($A19,'[1]CUADRE NOMINA'!$A$3:$M$154,11,FALSE)</f>
        <v>25</v>
      </c>
      <c r="N19" s="21">
        <f t="shared" si="1"/>
        <v>3832.83</v>
      </c>
      <c r="O19" s="21">
        <f t="shared" si="2"/>
        <v>41167.17</v>
      </c>
    </row>
    <row r="20" spans="1:15" x14ac:dyDescent="0.25">
      <c r="A20" s="17" t="s">
        <v>372</v>
      </c>
      <c r="B20" s="18" t="s">
        <v>28</v>
      </c>
      <c r="C20" s="17" t="s">
        <v>373</v>
      </c>
      <c r="D20" s="17" t="s">
        <v>369</v>
      </c>
      <c r="E20" s="18" t="s">
        <v>352</v>
      </c>
      <c r="F20" s="20">
        <v>44713</v>
      </c>
      <c r="G20" s="21">
        <v>40000</v>
      </c>
      <c r="H20" s="22">
        <v>0</v>
      </c>
      <c r="I20" s="21">
        <f t="shared" si="0"/>
        <v>40000</v>
      </c>
      <c r="J20" s="21">
        <f>VLOOKUP($A20,'[1]CUADRE NOMINA'!$A$3:$M$154,8,FALSE)</f>
        <v>1148</v>
      </c>
      <c r="K20" s="21">
        <f>VLOOKUP($A20,'[1]CUADRE NOMINA'!$A$3:$M$154,9,FALSE)</f>
        <v>442.65</v>
      </c>
      <c r="L20" s="21">
        <f>VLOOKUP($A20,'[1]CUADRE NOMINA'!$A$3:$M$154,10,FALSE)</f>
        <v>1216</v>
      </c>
      <c r="M20" s="21">
        <f>VLOOKUP($A20,'[1]CUADRE NOMINA'!$A$3:$M$154,11,FALSE)</f>
        <v>25</v>
      </c>
      <c r="N20" s="21">
        <f t="shared" si="1"/>
        <v>2831.65</v>
      </c>
      <c r="O20" s="21">
        <f t="shared" si="2"/>
        <v>37168.35</v>
      </c>
    </row>
    <row r="21" spans="1:15" x14ac:dyDescent="0.25">
      <c r="A21" s="17" t="s">
        <v>374</v>
      </c>
      <c r="B21" s="18" t="s">
        <v>16</v>
      </c>
      <c r="C21" s="17" t="s">
        <v>375</v>
      </c>
      <c r="D21" s="17" t="s">
        <v>376</v>
      </c>
      <c r="E21" s="18" t="s">
        <v>352</v>
      </c>
      <c r="F21" s="20">
        <v>44348</v>
      </c>
      <c r="G21" s="21">
        <v>40000</v>
      </c>
      <c r="H21" s="22">
        <v>0</v>
      </c>
      <c r="I21" s="21">
        <f t="shared" si="0"/>
        <v>40000</v>
      </c>
      <c r="J21" s="21">
        <f>VLOOKUP($A21,'[1]CUADRE NOMINA'!$A$3:$M$154,8,FALSE)</f>
        <v>1148</v>
      </c>
      <c r="K21" s="21">
        <f>VLOOKUP($A21,'[1]CUADRE NOMINA'!$A$3:$M$154,9,FALSE)</f>
        <v>442.65</v>
      </c>
      <c r="L21" s="21">
        <f>VLOOKUP($A21,'[1]CUADRE NOMINA'!$A$3:$M$154,10,FALSE)</f>
        <v>1216</v>
      </c>
      <c r="M21" s="21">
        <f>VLOOKUP($A21,'[1]CUADRE NOMINA'!$A$3:$M$154,11,FALSE)</f>
        <v>2365</v>
      </c>
      <c r="N21" s="21">
        <f t="shared" si="1"/>
        <v>5171.6499999999996</v>
      </c>
      <c r="O21" s="21">
        <f t="shared" si="2"/>
        <v>34828.35</v>
      </c>
    </row>
    <row r="22" spans="1:15" x14ac:dyDescent="0.25">
      <c r="A22" s="17" t="s">
        <v>377</v>
      </c>
      <c r="B22" s="18" t="s">
        <v>28</v>
      </c>
      <c r="C22" s="17" t="s">
        <v>378</v>
      </c>
      <c r="D22" s="17" t="s">
        <v>379</v>
      </c>
      <c r="E22" s="18" t="s">
        <v>352</v>
      </c>
      <c r="F22" s="20">
        <v>44105</v>
      </c>
      <c r="G22" s="21">
        <v>55000</v>
      </c>
      <c r="H22" s="22">
        <v>0</v>
      </c>
      <c r="I22" s="21">
        <f t="shared" si="0"/>
        <v>55000</v>
      </c>
      <c r="J22" s="21">
        <f>VLOOKUP($A22,'[1]CUADRE NOMINA'!$A$3:$M$154,8,FALSE)</f>
        <v>1578.5</v>
      </c>
      <c r="K22" s="21">
        <f>VLOOKUP($A22,'[1]CUADRE NOMINA'!$A$3:$M$154,9,FALSE)</f>
        <v>2047.69</v>
      </c>
      <c r="L22" s="21">
        <f>VLOOKUP($A22,'[1]CUADRE NOMINA'!$A$3:$M$154,10,FALSE)</f>
        <v>1672</v>
      </c>
      <c r="M22" s="21">
        <f>VLOOKUP($A22,'[1]CUADRE NOMINA'!$A$3:$M$154,11,FALSE)</f>
        <v>125</v>
      </c>
      <c r="N22" s="21">
        <f t="shared" si="1"/>
        <v>5423.1900000000005</v>
      </c>
      <c r="O22" s="21">
        <f t="shared" si="2"/>
        <v>49576.81</v>
      </c>
    </row>
    <row r="23" spans="1:15" x14ac:dyDescent="0.25">
      <c r="A23" s="17" t="s">
        <v>380</v>
      </c>
      <c r="B23" s="18" t="s">
        <v>28</v>
      </c>
      <c r="C23" s="17" t="s">
        <v>381</v>
      </c>
      <c r="D23" s="17" t="s">
        <v>379</v>
      </c>
      <c r="E23" s="18" t="s">
        <v>352</v>
      </c>
      <c r="F23" s="20">
        <v>44197</v>
      </c>
      <c r="G23" s="21">
        <v>110000</v>
      </c>
      <c r="H23" s="22">
        <v>0</v>
      </c>
      <c r="I23" s="21">
        <f t="shared" si="0"/>
        <v>110000</v>
      </c>
      <c r="J23" s="21">
        <f>VLOOKUP($A23,'[1]CUADRE NOMINA'!$A$3:$M$154,8,FALSE)</f>
        <v>3157</v>
      </c>
      <c r="K23" s="21">
        <f>VLOOKUP($A23,'[1]CUADRE NOMINA'!$A$3:$M$154,9,FALSE)</f>
        <v>14457.62</v>
      </c>
      <c r="L23" s="21">
        <f>VLOOKUP($A23,'[1]CUADRE NOMINA'!$A$3:$M$154,10,FALSE)</f>
        <v>3344</v>
      </c>
      <c r="M23" s="21">
        <f>VLOOKUP($A23,'[1]CUADRE NOMINA'!$A$3:$M$154,11,FALSE)</f>
        <v>25</v>
      </c>
      <c r="N23" s="21">
        <f t="shared" si="1"/>
        <v>20983.620000000003</v>
      </c>
      <c r="O23" s="21">
        <f t="shared" si="2"/>
        <v>89016.38</v>
      </c>
    </row>
    <row r="24" spans="1:15" x14ac:dyDescent="0.25">
      <c r="A24" s="17" t="s">
        <v>382</v>
      </c>
      <c r="B24" s="18" t="s">
        <v>28</v>
      </c>
      <c r="C24" s="17" t="s">
        <v>383</v>
      </c>
      <c r="D24" s="17" t="s">
        <v>384</v>
      </c>
      <c r="E24" s="18" t="s">
        <v>352</v>
      </c>
      <c r="F24" s="20">
        <v>44378</v>
      </c>
      <c r="G24" s="21">
        <v>40000</v>
      </c>
      <c r="H24" s="22">
        <v>0</v>
      </c>
      <c r="I24" s="21">
        <f t="shared" si="0"/>
        <v>40000</v>
      </c>
      <c r="J24" s="21">
        <f>VLOOKUP($A24,'[1]CUADRE NOMINA'!$A$3:$M$154,8,FALSE)</f>
        <v>1148</v>
      </c>
      <c r="K24" s="21">
        <f>VLOOKUP($A24,'[1]CUADRE NOMINA'!$A$3:$M$154,9,FALSE)</f>
        <v>442.65</v>
      </c>
      <c r="L24" s="21">
        <f>VLOOKUP($A24,'[1]CUADRE NOMINA'!$A$3:$M$154,10,FALSE)</f>
        <v>1216</v>
      </c>
      <c r="M24" s="21">
        <f>VLOOKUP($A24,'[1]CUADRE NOMINA'!$A$3:$M$154,11,FALSE)</f>
        <v>125</v>
      </c>
      <c r="N24" s="21">
        <f t="shared" si="1"/>
        <v>2931.65</v>
      </c>
      <c r="O24" s="21">
        <f t="shared" si="2"/>
        <v>37068.35</v>
      </c>
    </row>
    <row r="25" spans="1:15" x14ac:dyDescent="0.25">
      <c r="A25" s="17" t="s">
        <v>385</v>
      </c>
      <c r="B25" s="18" t="s">
        <v>16</v>
      </c>
      <c r="C25" s="17" t="s">
        <v>87</v>
      </c>
      <c r="D25" s="17" t="s">
        <v>386</v>
      </c>
      <c r="E25" s="18" t="s">
        <v>352</v>
      </c>
      <c r="F25" s="20">
        <v>44256</v>
      </c>
      <c r="G25" s="21">
        <v>40000</v>
      </c>
      <c r="H25" s="22">
        <v>0</v>
      </c>
      <c r="I25" s="21">
        <f t="shared" si="0"/>
        <v>40000</v>
      </c>
      <c r="J25" s="21">
        <f>VLOOKUP($A25,'[1]CUADRE NOMINA'!$A$3:$M$154,8,FALSE)</f>
        <v>1148</v>
      </c>
      <c r="K25" s="21">
        <f>VLOOKUP($A25,'[1]CUADRE NOMINA'!$A$3:$M$154,9,FALSE)</f>
        <v>442.65</v>
      </c>
      <c r="L25" s="21">
        <f>VLOOKUP($A25,'[1]CUADRE NOMINA'!$A$3:$M$154,10,FALSE)</f>
        <v>1216</v>
      </c>
      <c r="M25" s="21">
        <f>VLOOKUP($A25,'[1]CUADRE NOMINA'!$A$3:$M$154,11,FALSE)</f>
        <v>25</v>
      </c>
      <c r="N25" s="21">
        <f t="shared" si="1"/>
        <v>2831.65</v>
      </c>
      <c r="O25" s="21">
        <f t="shared" si="2"/>
        <v>37168.35</v>
      </c>
    </row>
    <row r="26" spans="1:15" x14ac:dyDescent="0.25">
      <c r="A26" s="17" t="s">
        <v>387</v>
      </c>
      <c r="B26" s="18" t="s">
        <v>16</v>
      </c>
      <c r="C26" s="17" t="s">
        <v>87</v>
      </c>
      <c r="D26" s="17" t="s">
        <v>386</v>
      </c>
      <c r="E26" s="18" t="s">
        <v>352</v>
      </c>
      <c r="F26" s="20">
        <v>44228</v>
      </c>
      <c r="G26" s="21">
        <v>40000</v>
      </c>
      <c r="H26" s="22">
        <v>0</v>
      </c>
      <c r="I26" s="21">
        <f t="shared" si="0"/>
        <v>40000</v>
      </c>
      <c r="J26" s="21">
        <f>VLOOKUP($A26,'[1]CUADRE NOMINA'!$A$3:$M$154,8,FALSE)</f>
        <v>1148</v>
      </c>
      <c r="K26" s="21">
        <f>VLOOKUP($A26,'[1]CUADRE NOMINA'!$A$3:$M$154,9,FALSE)</f>
        <v>442.65</v>
      </c>
      <c r="L26" s="21">
        <f>VLOOKUP($A26,'[1]CUADRE NOMINA'!$A$3:$M$154,10,FALSE)</f>
        <v>1216</v>
      </c>
      <c r="M26" s="21">
        <f>VLOOKUP($A26,'[1]CUADRE NOMINA'!$A$3:$M$154,11,FALSE)</f>
        <v>25</v>
      </c>
      <c r="N26" s="21">
        <f t="shared" si="1"/>
        <v>2831.65</v>
      </c>
      <c r="O26" s="21">
        <f t="shared" si="2"/>
        <v>37168.35</v>
      </c>
    </row>
    <row r="27" spans="1:15" x14ac:dyDescent="0.25">
      <c r="A27" s="17" t="s">
        <v>388</v>
      </c>
      <c r="B27" s="18" t="s">
        <v>16</v>
      </c>
      <c r="C27" s="17" t="s">
        <v>87</v>
      </c>
      <c r="D27" s="17" t="s">
        <v>386</v>
      </c>
      <c r="E27" s="18" t="s">
        <v>352</v>
      </c>
      <c r="F27" s="20">
        <v>44105</v>
      </c>
      <c r="G27" s="21">
        <v>40000</v>
      </c>
      <c r="H27" s="22">
        <v>0</v>
      </c>
      <c r="I27" s="21">
        <f t="shared" si="0"/>
        <v>40000</v>
      </c>
      <c r="J27" s="21">
        <f>VLOOKUP($A27,'[1]CUADRE NOMINA'!$A$3:$M$154,8,FALSE)</f>
        <v>1148</v>
      </c>
      <c r="K27" s="21">
        <f>VLOOKUP($A27,'[1]CUADRE NOMINA'!$A$3:$M$154,9,FALSE)</f>
        <v>442.65</v>
      </c>
      <c r="L27" s="21">
        <f>VLOOKUP($A27,'[1]CUADRE NOMINA'!$A$3:$M$154,10,FALSE)</f>
        <v>1216</v>
      </c>
      <c r="M27" s="21">
        <f>VLOOKUP($A27,'[1]CUADRE NOMINA'!$A$3:$M$154,11,FALSE)</f>
        <v>25</v>
      </c>
      <c r="N27" s="21">
        <f t="shared" si="1"/>
        <v>2831.65</v>
      </c>
      <c r="O27" s="21">
        <f t="shared" si="2"/>
        <v>37168.35</v>
      </c>
    </row>
    <row r="28" spans="1:15" x14ac:dyDescent="0.25">
      <c r="A28" s="17" t="s">
        <v>389</v>
      </c>
      <c r="B28" s="18" t="s">
        <v>16</v>
      </c>
      <c r="C28" s="17" t="s">
        <v>87</v>
      </c>
      <c r="D28" s="17" t="s">
        <v>386</v>
      </c>
      <c r="E28" s="18" t="s">
        <v>352</v>
      </c>
      <c r="F28" s="20">
        <v>44287</v>
      </c>
      <c r="G28" s="21">
        <v>40000</v>
      </c>
      <c r="H28" s="22">
        <v>0</v>
      </c>
      <c r="I28" s="21">
        <f t="shared" si="0"/>
        <v>40000</v>
      </c>
      <c r="J28" s="21">
        <f>VLOOKUP($A28,'[1]CUADRE NOMINA'!$A$3:$M$154,8,FALSE)</f>
        <v>1148</v>
      </c>
      <c r="K28" s="21">
        <f>VLOOKUP($A28,'[1]CUADRE NOMINA'!$A$3:$M$154,9,FALSE)</f>
        <v>442.65</v>
      </c>
      <c r="L28" s="21">
        <f>VLOOKUP($A28,'[1]CUADRE NOMINA'!$A$3:$M$154,10,FALSE)</f>
        <v>1216</v>
      </c>
      <c r="M28" s="21">
        <f>VLOOKUP($A28,'[1]CUADRE NOMINA'!$A$3:$M$154,11,FALSE)</f>
        <v>25</v>
      </c>
      <c r="N28" s="21">
        <f t="shared" si="1"/>
        <v>2831.65</v>
      </c>
      <c r="O28" s="21">
        <f t="shared" si="2"/>
        <v>37168.35</v>
      </c>
    </row>
    <row r="29" spans="1:15" x14ac:dyDescent="0.25">
      <c r="A29" s="17" t="s">
        <v>390</v>
      </c>
      <c r="B29" s="18" t="s">
        <v>16</v>
      </c>
      <c r="C29" s="17" t="s">
        <v>391</v>
      </c>
      <c r="D29" s="17" t="s">
        <v>386</v>
      </c>
      <c r="E29" s="18" t="s">
        <v>352</v>
      </c>
      <c r="F29" s="20">
        <v>44317</v>
      </c>
      <c r="G29" s="21">
        <v>110000</v>
      </c>
      <c r="H29" s="22">
        <v>0</v>
      </c>
      <c r="I29" s="21">
        <f t="shared" si="0"/>
        <v>110000</v>
      </c>
      <c r="J29" s="21">
        <f>VLOOKUP($A29,'[1]CUADRE NOMINA'!$A$3:$M$154,8,FALSE)</f>
        <v>3157</v>
      </c>
      <c r="K29" s="21">
        <f>VLOOKUP($A29,'[1]CUADRE NOMINA'!$A$3:$M$154,9,FALSE)</f>
        <v>14457.62</v>
      </c>
      <c r="L29" s="21">
        <f>VLOOKUP($A29,'[1]CUADRE NOMINA'!$A$3:$M$154,10,FALSE)</f>
        <v>3344</v>
      </c>
      <c r="M29" s="21">
        <f>VLOOKUP($A29,'[1]CUADRE NOMINA'!$A$3:$M$154,11,FALSE)</f>
        <v>25</v>
      </c>
      <c r="N29" s="21">
        <f t="shared" si="1"/>
        <v>20983.620000000003</v>
      </c>
      <c r="O29" s="21">
        <f t="shared" si="2"/>
        <v>89016.38</v>
      </c>
    </row>
    <row r="30" spans="1:15" x14ac:dyDescent="0.25">
      <c r="A30" s="17" t="s">
        <v>392</v>
      </c>
      <c r="B30" s="39" t="s">
        <v>16</v>
      </c>
      <c r="C30" s="17" t="s">
        <v>87</v>
      </c>
      <c r="D30" s="17" t="s">
        <v>386</v>
      </c>
      <c r="E30" s="18" t="s">
        <v>352</v>
      </c>
      <c r="F30" s="20">
        <v>44348</v>
      </c>
      <c r="G30" s="21">
        <v>40000</v>
      </c>
      <c r="H30" s="22">
        <v>0</v>
      </c>
      <c r="I30" s="21">
        <f t="shared" si="0"/>
        <v>40000</v>
      </c>
      <c r="J30" s="21">
        <f>VLOOKUP($A30,'[1]CUADRE NOMINA'!$A$3:$M$154,8,FALSE)</f>
        <v>1148</v>
      </c>
      <c r="K30" s="21">
        <f>VLOOKUP($A30,'[1]CUADRE NOMINA'!$A$3:$M$154,9,FALSE)</f>
        <v>442.65</v>
      </c>
      <c r="L30" s="21">
        <f>VLOOKUP($A30,'[1]CUADRE NOMINA'!$A$3:$M$154,10,FALSE)</f>
        <v>1216</v>
      </c>
      <c r="M30" s="21">
        <f>VLOOKUP($A30,'[1]CUADRE NOMINA'!$A$3:$M$154,11,FALSE)</f>
        <v>25</v>
      </c>
      <c r="N30" s="21">
        <f t="shared" si="1"/>
        <v>2831.65</v>
      </c>
      <c r="O30" s="21">
        <f t="shared" si="2"/>
        <v>37168.35</v>
      </c>
    </row>
    <row r="31" spans="1:15" x14ac:dyDescent="0.25">
      <c r="A31" s="17" t="s">
        <v>393</v>
      </c>
      <c r="B31" s="18" t="s">
        <v>16</v>
      </c>
      <c r="C31" s="17" t="s">
        <v>394</v>
      </c>
      <c r="D31" s="17" t="s">
        <v>395</v>
      </c>
      <c r="E31" s="18" t="s">
        <v>352</v>
      </c>
      <c r="F31" s="20">
        <v>44136</v>
      </c>
      <c r="G31" s="21">
        <v>50000</v>
      </c>
      <c r="H31" s="22">
        <v>0</v>
      </c>
      <c r="I31" s="21">
        <f t="shared" si="0"/>
        <v>50000</v>
      </c>
      <c r="J31" s="21">
        <f>VLOOKUP($A31,'[1]CUADRE NOMINA'!$A$3:$M$154,8,FALSE)</f>
        <v>1435</v>
      </c>
      <c r="K31" s="21">
        <f>VLOOKUP($A31,'[1]CUADRE NOMINA'!$A$3:$M$154,9,FALSE)</f>
        <v>1854</v>
      </c>
      <c r="L31" s="21">
        <f>VLOOKUP($A31,'[1]CUADRE NOMINA'!$A$3:$M$154,10,FALSE)</f>
        <v>1520</v>
      </c>
      <c r="M31" s="21">
        <f>VLOOKUP($A31,'[1]CUADRE NOMINA'!$A$3:$M$154,11,FALSE)</f>
        <v>25</v>
      </c>
      <c r="N31" s="21">
        <f t="shared" si="1"/>
        <v>4834</v>
      </c>
      <c r="O31" s="21">
        <f t="shared" si="2"/>
        <v>45166</v>
      </c>
    </row>
    <row r="32" spans="1:15" x14ac:dyDescent="0.25">
      <c r="A32" s="17" t="s">
        <v>396</v>
      </c>
      <c r="B32" s="18" t="s">
        <v>28</v>
      </c>
      <c r="C32" s="17" t="s">
        <v>397</v>
      </c>
      <c r="D32" s="17" t="s">
        <v>395</v>
      </c>
      <c r="E32" s="18" t="s">
        <v>352</v>
      </c>
      <c r="F32" s="20">
        <v>44652</v>
      </c>
      <c r="G32" s="21">
        <v>40000</v>
      </c>
      <c r="H32" s="22">
        <v>0</v>
      </c>
      <c r="I32" s="21">
        <f t="shared" si="0"/>
        <v>40000</v>
      </c>
      <c r="J32" s="21">
        <f>VLOOKUP($A32,'[1]CUADRE NOMINA'!$A$3:$M$154,8,FALSE)</f>
        <v>1148</v>
      </c>
      <c r="K32" s="21">
        <f>VLOOKUP($A32,'[1]CUADRE NOMINA'!$A$3:$M$154,9,FALSE)</f>
        <v>442.65</v>
      </c>
      <c r="L32" s="21">
        <f>VLOOKUP($A32,'[1]CUADRE NOMINA'!$A$3:$M$154,10,FALSE)</f>
        <v>1216</v>
      </c>
      <c r="M32" s="21">
        <f>VLOOKUP($A32,'[1]CUADRE NOMINA'!$A$3:$M$154,11,FALSE)</f>
        <v>25</v>
      </c>
      <c r="N32" s="21">
        <f t="shared" si="1"/>
        <v>2831.65</v>
      </c>
      <c r="O32" s="21">
        <f t="shared" si="2"/>
        <v>37168.35</v>
      </c>
    </row>
    <row r="33" spans="1:15" x14ac:dyDescent="0.25">
      <c r="A33" s="17" t="s">
        <v>398</v>
      </c>
      <c r="B33" s="18" t="s">
        <v>28</v>
      </c>
      <c r="C33" s="17" t="s">
        <v>399</v>
      </c>
      <c r="D33" s="17" t="s">
        <v>400</v>
      </c>
      <c r="E33" s="18" t="s">
        <v>352</v>
      </c>
      <c r="F33" s="20">
        <v>44075</v>
      </c>
      <c r="G33" s="21">
        <v>55000</v>
      </c>
      <c r="H33" s="22">
        <v>0</v>
      </c>
      <c r="I33" s="21">
        <f t="shared" si="0"/>
        <v>55000</v>
      </c>
      <c r="J33" s="21">
        <f>VLOOKUP($A33,'[1]CUADRE NOMINA'!$A$3:$M$154,8,FALSE)</f>
        <v>1578.5</v>
      </c>
      <c r="K33" s="21">
        <f>VLOOKUP($A33,'[1]CUADRE NOMINA'!$A$3:$M$154,9,FALSE)</f>
        <v>2323.06</v>
      </c>
      <c r="L33" s="21">
        <f>VLOOKUP($A33,'[1]CUADRE NOMINA'!$A$3:$M$154,10,FALSE)</f>
        <v>1672</v>
      </c>
      <c r="M33" s="21">
        <f>VLOOKUP($A33,'[1]CUADRE NOMINA'!$A$3:$M$154,11,FALSE)</f>
        <v>1702.45</v>
      </c>
      <c r="N33" s="21">
        <f t="shared" si="1"/>
        <v>7276.0099999999993</v>
      </c>
      <c r="O33" s="21">
        <f t="shared" si="2"/>
        <v>47723.99</v>
      </c>
    </row>
    <row r="34" spans="1:15" x14ac:dyDescent="0.25">
      <c r="A34" s="17" t="s">
        <v>401</v>
      </c>
      <c r="B34" s="18" t="s">
        <v>28</v>
      </c>
      <c r="C34" s="17" t="s">
        <v>399</v>
      </c>
      <c r="D34" s="17" t="s">
        <v>400</v>
      </c>
      <c r="E34" s="18" t="s">
        <v>352</v>
      </c>
      <c r="F34" s="20">
        <v>44075</v>
      </c>
      <c r="G34" s="21">
        <v>55000</v>
      </c>
      <c r="H34" s="22">
        <v>0</v>
      </c>
      <c r="I34" s="21">
        <f t="shared" si="0"/>
        <v>55000</v>
      </c>
      <c r="J34" s="21">
        <f>VLOOKUP($A34,'[1]CUADRE NOMINA'!$A$3:$M$154,8,FALSE)</f>
        <v>1578.5</v>
      </c>
      <c r="K34" s="21">
        <f>VLOOKUP($A34,'[1]CUADRE NOMINA'!$A$3:$M$154,9,FALSE)</f>
        <v>2559.6799999999998</v>
      </c>
      <c r="L34" s="21">
        <f>VLOOKUP($A34,'[1]CUADRE NOMINA'!$A$3:$M$154,10,FALSE)</f>
        <v>1672</v>
      </c>
      <c r="M34" s="21">
        <f>VLOOKUP($A34,'[1]CUADRE NOMINA'!$A$3:$M$154,11,FALSE)</f>
        <v>8813.3700000000008</v>
      </c>
      <c r="N34" s="21">
        <f t="shared" si="1"/>
        <v>14623.550000000001</v>
      </c>
      <c r="O34" s="21">
        <f t="shared" si="2"/>
        <v>40376.449999999997</v>
      </c>
    </row>
    <row r="35" spans="1:15" x14ac:dyDescent="0.25">
      <c r="A35" s="17" t="s">
        <v>402</v>
      </c>
      <c r="B35" s="18" t="s">
        <v>28</v>
      </c>
      <c r="C35" s="17" t="s">
        <v>403</v>
      </c>
      <c r="D35" s="17" t="s">
        <v>400</v>
      </c>
      <c r="E35" s="18" t="s">
        <v>352</v>
      </c>
      <c r="F35" s="20">
        <v>44287</v>
      </c>
      <c r="G35" s="21">
        <v>50000</v>
      </c>
      <c r="H35" s="22">
        <v>0</v>
      </c>
      <c r="I35" s="21">
        <f t="shared" si="0"/>
        <v>50000</v>
      </c>
      <c r="J35" s="21">
        <f>VLOOKUP($A35,'[1]CUADRE NOMINA'!$A$3:$M$154,8,FALSE)</f>
        <v>1435</v>
      </c>
      <c r="K35" s="21">
        <f>VLOOKUP($A35,'[1]CUADRE NOMINA'!$A$3:$M$154,9,FALSE)</f>
        <v>1854</v>
      </c>
      <c r="L35" s="21">
        <f>VLOOKUP($A35,'[1]CUADRE NOMINA'!$A$3:$M$154,10,FALSE)</f>
        <v>1520</v>
      </c>
      <c r="M35" s="21">
        <f>VLOOKUP($A35,'[1]CUADRE NOMINA'!$A$3:$M$154,11,FALSE)</f>
        <v>25</v>
      </c>
      <c r="N35" s="21">
        <f t="shared" si="1"/>
        <v>4834</v>
      </c>
      <c r="O35" s="21">
        <f t="shared" si="2"/>
        <v>45166</v>
      </c>
    </row>
    <row r="36" spans="1:15" x14ac:dyDescent="0.25">
      <c r="A36" s="17" t="s">
        <v>404</v>
      </c>
      <c r="B36" s="18" t="s">
        <v>28</v>
      </c>
      <c r="C36" s="17" t="s">
        <v>405</v>
      </c>
      <c r="D36" s="17" t="s">
        <v>400</v>
      </c>
      <c r="E36" s="18" t="s">
        <v>352</v>
      </c>
      <c r="F36" s="20">
        <v>44501</v>
      </c>
      <c r="G36" s="21">
        <v>85000</v>
      </c>
      <c r="H36" s="22">
        <v>0</v>
      </c>
      <c r="I36" s="21">
        <f t="shared" si="0"/>
        <v>85000</v>
      </c>
      <c r="J36" s="21">
        <f>VLOOKUP($A36,'[1]CUADRE NOMINA'!$A$3:$M$154,8,FALSE)</f>
        <v>2439.5</v>
      </c>
      <c r="K36" s="21">
        <f>VLOOKUP($A36,'[1]CUADRE NOMINA'!$A$3:$M$154,9,FALSE)</f>
        <v>8576.99</v>
      </c>
      <c r="L36" s="21">
        <f>VLOOKUP($A36,'[1]CUADRE NOMINA'!$A$3:$M$154,10,FALSE)</f>
        <v>2584</v>
      </c>
      <c r="M36" s="21">
        <f>VLOOKUP($A36,'[1]CUADRE NOMINA'!$A$3:$M$154,11,FALSE)</f>
        <v>25</v>
      </c>
      <c r="N36" s="21">
        <f t="shared" si="1"/>
        <v>13625.49</v>
      </c>
      <c r="O36" s="21">
        <f t="shared" si="2"/>
        <v>71374.509999999995</v>
      </c>
    </row>
    <row r="37" spans="1:15" x14ac:dyDescent="0.25">
      <c r="A37" s="17" t="s">
        <v>406</v>
      </c>
      <c r="B37" s="18" t="s">
        <v>28</v>
      </c>
      <c r="C37" s="17" t="s">
        <v>407</v>
      </c>
      <c r="D37" s="17" t="s">
        <v>408</v>
      </c>
      <c r="E37" s="18" t="s">
        <v>352</v>
      </c>
      <c r="F37" s="20">
        <v>44378</v>
      </c>
      <c r="G37" s="21">
        <v>55000</v>
      </c>
      <c r="H37" s="22">
        <v>0</v>
      </c>
      <c r="I37" s="21">
        <f t="shared" si="0"/>
        <v>55000</v>
      </c>
      <c r="J37" s="21">
        <f>VLOOKUP($A37,'[1]CUADRE NOMINA'!$A$3:$M$154,8,FALSE)</f>
        <v>1578.5</v>
      </c>
      <c r="K37" s="21">
        <f>VLOOKUP($A37,'[1]CUADRE NOMINA'!$A$3:$M$154,9,FALSE)</f>
        <v>0</v>
      </c>
      <c r="L37" s="21">
        <f>VLOOKUP($A37,'[1]CUADRE NOMINA'!$A$3:$M$154,10,FALSE)</f>
        <v>1672</v>
      </c>
      <c r="M37" s="21">
        <f>VLOOKUP($A37,'[1]CUADRE NOMINA'!$A$3:$M$154,11,FALSE)</f>
        <v>125</v>
      </c>
      <c r="N37" s="21">
        <f t="shared" si="1"/>
        <v>3375.5</v>
      </c>
      <c r="O37" s="21">
        <f t="shared" si="2"/>
        <v>51624.5</v>
      </c>
    </row>
    <row r="38" spans="1:15" x14ac:dyDescent="0.25">
      <c r="A38" s="17" t="s">
        <v>409</v>
      </c>
      <c r="B38" s="18" t="s">
        <v>16</v>
      </c>
      <c r="C38" s="17" t="s">
        <v>410</v>
      </c>
      <c r="D38" s="17" t="s">
        <v>408</v>
      </c>
      <c r="E38" s="18" t="s">
        <v>352</v>
      </c>
      <c r="F38" s="20">
        <v>44378</v>
      </c>
      <c r="G38" s="21">
        <v>85000</v>
      </c>
      <c r="H38" s="22">
        <v>0</v>
      </c>
      <c r="I38" s="21">
        <f t="shared" si="0"/>
        <v>85000</v>
      </c>
      <c r="J38" s="21">
        <f>VLOOKUP($A38,'[1]CUADRE NOMINA'!$A$3:$M$154,8,FALSE)</f>
        <v>2439.5</v>
      </c>
      <c r="K38" s="21">
        <f>VLOOKUP($A38,'[1]CUADRE NOMINA'!$A$3:$M$154,9,FALSE)</f>
        <v>8576.99</v>
      </c>
      <c r="L38" s="21">
        <f>VLOOKUP($A38,'[1]CUADRE NOMINA'!$A$3:$M$154,10,FALSE)</f>
        <v>2584</v>
      </c>
      <c r="M38" s="21">
        <f>VLOOKUP($A38,'[1]CUADRE NOMINA'!$A$3:$M$154,11,FALSE)</f>
        <v>25</v>
      </c>
      <c r="N38" s="21">
        <f t="shared" si="1"/>
        <v>13625.49</v>
      </c>
      <c r="O38" s="21">
        <f t="shared" si="2"/>
        <v>71374.509999999995</v>
      </c>
    </row>
    <row r="39" spans="1:15" x14ac:dyDescent="0.25">
      <c r="A39" s="17" t="s">
        <v>411</v>
      </c>
      <c r="B39" s="18" t="s">
        <v>28</v>
      </c>
      <c r="C39" s="17" t="s">
        <v>412</v>
      </c>
      <c r="D39" s="17" t="s">
        <v>413</v>
      </c>
      <c r="E39" s="18" t="s">
        <v>352</v>
      </c>
      <c r="F39" s="20">
        <v>44075</v>
      </c>
      <c r="G39" s="21">
        <v>85000</v>
      </c>
      <c r="H39" s="22">
        <v>0</v>
      </c>
      <c r="I39" s="21">
        <f t="shared" si="0"/>
        <v>85000</v>
      </c>
      <c r="J39" s="21">
        <f>VLOOKUP($A39,'[1]CUADRE NOMINA'!$A$3:$M$154,8,FALSE)</f>
        <v>2439.5</v>
      </c>
      <c r="K39" s="21">
        <f>VLOOKUP($A39,'[1]CUADRE NOMINA'!$A$3:$M$154,9,FALSE)</f>
        <v>3565.71</v>
      </c>
      <c r="L39" s="21">
        <f>VLOOKUP($A39,'[1]CUADRE NOMINA'!$A$3:$M$154,10,FALSE)</f>
        <v>2584</v>
      </c>
      <c r="M39" s="21">
        <f>VLOOKUP($A39,'[1]CUADRE NOMINA'!$A$3:$M$154,11,FALSE)</f>
        <v>125</v>
      </c>
      <c r="N39" s="21">
        <f t="shared" si="1"/>
        <v>8714.2099999999991</v>
      </c>
      <c r="O39" s="21">
        <f t="shared" si="2"/>
        <v>76285.790000000008</v>
      </c>
    </row>
    <row r="40" spans="1:15" x14ac:dyDescent="0.25">
      <c r="A40" s="17" t="s">
        <v>414</v>
      </c>
      <c r="B40" s="18" t="s">
        <v>28</v>
      </c>
      <c r="C40" s="17" t="s">
        <v>415</v>
      </c>
      <c r="D40" s="17" t="s">
        <v>413</v>
      </c>
      <c r="E40" s="18" t="s">
        <v>352</v>
      </c>
      <c r="F40" s="20">
        <v>44287</v>
      </c>
      <c r="G40" s="21">
        <v>55000</v>
      </c>
      <c r="H40" s="22">
        <v>0</v>
      </c>
      <c r="I40" s="21">
        <f t="shared" si="0"/>
        <v>55000</v>
      </c>
      <c r="J40" s="21">
        <f>VLOOKUP($A40,'[1]CUADRE NOMINA'!$A$3:$M$154,8,FALSE)</f>
        <v>1578.5</v>
      </c>
      <c r="K40" s="21">
        <f>VLOOKUP($A40,'[1]CUADRE NOMINA'!$A$3:$M$154,9,FALSE)</f>
        <v>2047.69</v>
      </c>
      <c r="L40" s="21">
        <f>VLOOKUP($A40,'[1]CUADRE NOMINA'!$A$3:$M$154,10,FALSE)</f>
        <v>1672</v>
      </c>
      <c r="M40" s="21">
        <f>VLOOKUP($A40,'[1]CUADRE NOMINA'!$A$3:$M$154,11,FALSE)</f>
        <v>25</v>
      </c>
      <c r="N40" s="21">
        <f t="shared" si="1"/>
        <v>5323.1900000000005</v>
      </c>
      <c r="O40" s="21">
        <f t="shared" si="2"/>
        <v>49676.81</v>
      </c>
    </row>
    <row r="41" spans="1:15" x14ac:dyDescent="0.25">
      <c r="A41" s="17" t="s">
        <v>416</v>
      </c>
      <c r="B41" s="18" t="s">
        <v>16</v>
      </c>
      <c r="C41" s="17" t="s">
        <v>417</v>
      </c>
      <c r="D41" s="17" t="s">
        <v>418</v>
      </c>
      <c r="E41" s="18" t="s">
        <v>352</v>
      </c>
      <c r="F41" s="20">
        <v>44228</v>
      </c>
      <c r="G41" s="21">
        <v>55000</v>
      </c>
      <c r="H41" s="22">
        <v>0</v>
      </c>
      <c r="I41" s="21">
        <f t="shared" si="0"/>
        <v>55000</v>
      </c>
      <c r="J41" s="21">
        <f>VLOOKUP($A41,'[1]CUADRE NOMINA'!$A$3:$M$154,8,FALSE)</f>
        <v>1578.5</v>
      </c>
      <c r="K41" s="21">
        <f>VLOOKUP($A41,'[1]CUADRE NOMINA'!$A$3:$M$154,9,FALSE)</f>
        <v>2559.6799999999998</v>
      </c>
      <c r="L41" s="21">
        <f>VLOOKUP($A41,'[1]CUADRE NOMINA'!$A$3:$M$154,10,FALSE)</f>
        <v>1672</v>
      </c>
      <c r="M41" s="21">
        <f>VLOOKUP($A41,'[1]CUADRE NOMINA'!$A$3:$M$154,11,FALSE)</f>
        <v>25</v>
      </c>
      <c r="N41" s="21">
        <f t="shared" si="1"/>
        <v>5835.18</v>
      </c>
      <c r="O41" s="21">
        <f t="shared" si="2"/>
        <v>49164.82</v>
      </c>
    </row>
    <row r="42" spans="1:15" x14ac:dyDescent="0.25">
      <c r="A42" s="17" t="s">
        <v>419</v>
      </c>
      <c r="B42" s="18" t="s">
        <v>16</v>
      </c>
      <c r="C42" s="17" t="s">
        <v>420</v>
      </c>
      <c r="D42" s="17" t="s">
        <v>421</v>
      </c>
      <c r="E42" s="18" t="s">
        <v>352</v>
      </c>
      <c r="F42" s="20">
        <v>44652</v>
      </c>
      <c r="G42" s="21">
        <v>85000</v>
      </c>
      <c r="H42" s="22">
        <v>0</v>
      </c>
      <c r="I42" s="21">
        <f t="shared" si="0"/>
        <v>85000</v>
      </c>
      <c r="J42" s="21">
        <f>VLOOKUP($A42,'[1]CUADRE NOMINA'!$A$3:$M$154,8,FALSE)</f>
        <v>2439.5</v>
      </c>
      <c r="K42" s="21">
        <f>VLOOKUP($A42,'[1]CUADRE NOMINA'!$A$3:$M$154,9,FALSE)</f>
        <v>8576.99</v>
      </c>
      <c r="L42" s="21">
        <f>VLOOKUP($A42,'[1]CUADRE NOMINA'!$A$3:$M$154,10,FALSE)</f>
        <v>2584</v>
      </c>
      <c r="M42" s="21">
        <f>VLOOKUP($A42,'[1]CUADRE NOMINA'!$A$3:$M$154,11,FALSE)</f>
        <v>25</v>
      </c>
      <c r="N42" s="21">
        <f t="shared" si="1"/>
        <v>13625.49</v>
      </c>
      <c r="O42" s="21">
        <f t="shared" si="2"/>
        <v>71374.509999999995</v>
      </c>
    </row>
    <row r="43" spans="1:15" x14ac:dyDescent="0.25">
      <c r="A43" s="17" t="s">
        <v>422</v>
      </c>
      <c r="B43" s="18" t="s">
        <v>28</v>
      </c>
      <c r="C43" s="17" t="s">
        <v>423</v>
      </c>
      <c r="D43" s="17" t="s">
        <v>424</v>
      </c>
      <c r="E43" s="18" t="s">
        <v>352</v>
      </c>
      <c r="F43" s="20">
        <v>44256</v>
      </c>
      <c r="G43" s="21">
        <v>55000</v>
      </c>
      <c r="H43" s="22">
        <v>0</v>
      </c>
      <c r="I43" s="21">
        <f t="shared" si="0"/>
        <v>55000</v>
      </c>
      <c r="J43" s="21">
        <f>VLOOKUP($A43,'[1]CUADRE NOMINA'!$A$3:$M$154,8,FALSE)</f>
        <v>1578.5</v>
      </c>
      <c r="K43" s="21">
        <f>VLOOKUP($A43,'[1]CUADRE NOMINA'!$A$3:$M$154,9,FALSE)</f>
        <v>2047.69</v>
      </c>
      <c r="L43" s="21">
        <f>VLOOKUP($A43,'[1]CUADRE NOMINA'!$A$3:$M$154,10,FALSE)</f>
        <v>1672</v>
      </c>
      <c r="M43" s="21">
        <f>VLOOKUP($A43,'[1]CUADRE NOMINA'!$A$3:$M$154,11,FALSE)</f>
        <v>125</v>
      </c>
      <c r="N43" s="21">
        <f t="shared" si="1"/>
        <v>5423.1900000000005</v>
      </c>
      <c r="O43" s="21">
        <f t="shared" si="2"/>
        <v>49576.81</v>
      </c>
    </row>
    <row r="44" spans="1:15" x14ac:dyDescent="0.25">
      <c r="A44" s="17" t="s">
        <v>425</v>
      </c>
      <c r="B44" s="18" t="s">
        <v>28</v>
      </c>
      <c r="C44" s="17" t="s">
        <v>426</v>
      </c>
      <c r="D44" s="17" t="s">
        <v>427</v>
      </c>
      <c r="E44" s="18" t="s">
        <v>352</v>
      </c>
      <c r="F44" s="20">
        <v>44197</v>
      </c>
      <c r="G44" s="21">
        <v>70000</v>
      </c>
      <c r="H44" s="22">
        <v>0</v>
      </c>
      <c r="I44" s="21">
        <f t="shared" si="0"/>
        <v>70000</v>
      </c>
      <c r="J44" s="21">
        <f>VLOOKUP($A44,'[1]CUADRE NOMINA'!$A$3:$M$154,8,FALSE)</f>
        <v>2009</v>
      </c>
      <c r="K44" s="21">
        <f>VLOOKUP($A44,'[1]CUADRE NOMINA'!$A$3:$M$154,9,FALSE)</f>
        <v>5368.48</v>
      </c>
      <c r="L44" s="21">
        <f>VLOOKUP($A44,'[1]CUADRE NOMINA'!$A$3:$M$154,10,FALSE)</f>
        <v>2128</v>
      </c>
      <c r="M44" s="21">
        <f>VLOOKUP($A44,'[1]CUADRE NOMINA'!$A$3:$M$154,11,FALSE)</f>
        <v>25</v>
      </c>
      <c r="N44" s="21">
        <f t="shared" si="1"/>
        <v>9530.48</v>
      </c>
      <c r="O44" s="21">
        <f t="shared" si="2"/>
        <v>60469.520000000004</v>
      </c>
    </row>
    <row r="45" spans="1:15" x14ac:dyDescent="0.25">
      <c r="A45" s="17" t="s">
        <v>428</v>
      </c>
      <c r="B45" s="18" t="s">
        <v>28</v>
      </c>
      <c r="C45" s="17" t="s">
        <v>429</v>
      </c>
      <c r="D45" s="17" t="s">
        <v>427</v>
      </c>
      <c r="E45" s="18" t="s">
        <v>352</v>
      </c>
      <c r="F45" s="20">
        <v>44317</v>
      </c>
      <c r="G45" s="21">
        <v>45000</v>
      </c>
      <c r="H45" s="22">
        <v>0</v>
      </c>
      <c r="I45" s="21">
        <f t="shared" si="0"/>
        <v>45000</v>
      </c>
      <c r="J45" s="21">
        <f>VLOOKUP($A45,'[1]CUADRE NOMINA'!$A$3:$M$154,8,FALSE)</f>
        <v>1291.5</v>
      </c>
      <c r="K45" s="21">
        <f>VLOOKUP($A45,'[1]CUADRE NOMINA'!$A$3:$M$154,9,FALSE)</f>
        <v>1148.33</v>
      </c>
      <c r="L45" s="21">
        <f>VLOOKUP($A45,'[1]CUADRE NOMINA'!$A$3:$M$154,10,FALSE)</f>
        <v>1368</v>
      </c>
      <c r="M45" s="21">
        <f>VLOOKUP($A45,'[1]CUADRE NOMINA'!$A$3:$M$154,11,FALSE)</f>
        <v>25</v>
      </c>
      <c r="N45" s="21">
        <f t="shared" si="1"/>
        <v>3832.83</v>
      </c>
      <c r="O45" s="21">
        <f t="shared" si="2"/>
        <v>41167.17</v>
      </c>
    </row>
    <row r="46" spans="1:15" x14ac:dyDescent="0.25">
      <c r="A46" s="17" t="s">
        <v>430</v>
      </c>
      <c r="B46" s="18" t="s">
        <v>16</v>
      </c>
      <c r="C46" s="17" t="s">
        <v>431</v>
      </c>
      <c r="D46" s="17" t="s">
        <v>427</v>
      </c>
      <c r="E46" s="18" t="s">
        <v>352</v>
      </c>
      <c r="F46" s="20">
        <v>44652</v>
      </c>
      <c r="G46" s="21">
        <v>40000</v>
      </c>
      <c r="H46" s="22">
        <v>0</v>
      </c>
      <c r="I46" s="21">
        <f t="shared" si="0"/>
        <v>40000</v>
      </c>
      <c r="J46" s="21">
        <f>VLOOKUP($A46,'[1]CUADRE NOMINA'!$A$3:$M$154,8,FALSE)</f>
        <v>1148</v>
      </c>
      <c r="K46" s="21">
        <f>VLOOKUP($A46,'[1]CUADRE NOMINA'!$A$3:$M$154,9,FALSE)</f>
        <v>442.65</v>
      </c>
      <c r="L46" s="21">
        <f>VLOOKUP($A46,'[1]CUADRE NOMINA'!$A$3:$M$154,10,FALSE)</f>
        <v>1216</v>
      </c>
      <c r="M46" s="21">
        <f>VLOOKUP($A46,'[1]CUADRE NOMINA'!$A$3:$M$154,11,FALSE)</f>
        <v>25</v>
      </c>
      <c r="N46" s="21">
        <f t="shared" si="1"/>
        <v>2831.65</v>
      </c>
      <c r="O46" s="21">
        <f t="shared" si="2"/>
        <v>37168.35</v>
      </c>
    </row>
    <row r="47" spans="1:15" x14ac:dyDescent="0.25">
      <c r="A47" s="17" t="s">
        <v>432</v>
      </c>
      <c r="B47" s="18" t="s">
        <v>16</v>
      </c>
      <c r="C47" s="17" t="s">
        <v>70</v>
      </c>
      <c r="D47" s="17" t="s">
        <v>433</v>
      </c>
      <c r="E47" s="18" t="s">
        <v>352</v>
      </c>
      <c r="F47" s="20">
        <v>44713</v>
      </c>
      <c r="G47" s="21">
        <v>40000</v>
      </c>
      <c r="H47" s="22">
        <v>0</v>
      </c>
      <c r="I47" s="21">
        <f t="shared" si="0"/>
        <v>40000</v>
      </c>
      <c r="J47" s="21">
        <f>VLOOKUP($A47,'[1]CUADRE NOMINA'!$A$3:$M$154,8,FALSE)</f>
        <v>1148</v>
      </c>
      <c r="K47" s="21">
        <f>VLOOKUP($A47,'[1]CUADRE NOMINA'!$A$3:$M$154,9,FALSE)</f>
        <v>442.65</v>
      </c>
      <c r="L47" s="21">
        <f>VLOOKUP($A47,'[1]CUADRE NOMINA'!$A$3:$M$154,10,FALSE)</f>
        <v>1216</v>
      </c>
      <c r="M47" s="21">
        <f>VLOOKUP($A47,'[1]CUADRE NOMINA'!$A$3:$M$154,11,FALSE)</f>
        <v>25</v>
      </c>
      <c r="N47" s="21">
        <f t="shared" si="1"/>
        <v>2831.65</v>
      </c>
      <c r="O47" s="21">
        <f t="shared" si="2"/>
        <v>37168.35</v>
      </c>
    </row>
    <row r="48" spans="1:15" x14ac:dyDescent="0.25">
      <c r="A48" s="17" t="s">
        <v>434</v>
      </c>
      <c r="B48" s="18" t="s">
        <v>28</v>
      </c>
      <c r="C48" s="17" t="s">
        <v>70</v>
      </c>
      <c r="D48" s="17" t="s">
        <v>433</v>
      </c>
      <c r="E48" s="18" t="s">
        <v>352</v>
      </c>
      <c r="F48" s="20">
        <v>44713</v>
      </c>
      <c r="G48" s="21">
        <v>40000</v>
      </c>
      <c r="H48" s="22">
        <v>0</v>
      </c>
      <c r="I48" s="21">
        <f t="shared" si="0"/>
        <v>40000</v>
      </c>
      <c r="J48" s="21">
        <f>VLOOKUP($A48,'[1]CUADRE NOMINA'!$A$3:$M$154,8,FALSE)</f>
        <v>1148</v>
      </c>
      <c r="K48" s="21">
        <f>VLOOKUP($A48,'[1]CUADRE NOMINA'!$A$3:$M$154,9,FALSE)</f>
        <v>442.65</v>
      </c>
      <c r="L48" s="21">
        <f>VLOOKUP($A48,'[1]CUADRE NOMINA'!$A$3:$M$154,10,FALSE)</f>
        <v>1216</v>
      </c>
      <c r="M48" s="21">
        <f>VLOOKUP($A48,'[1]CUADRE NOMINA'!$A$3:$M$154,11,FALSE)</f>
        <v>25</v>
      </c>
      <c r="N48" s="21">
        <f t="shared" si="1"/>
        <v>2831.65</v>
      </c>
      <c r="O48" s="21">
        <f t="shared" si="2"/>
        <v>37168.35</v>
      </c>
    </row>
    <row r="49" spans="1:15" x14ac:dyDescent="0.25">
      <c r="A49" s="17" t="s">
        <v>435</v>
      </c>
      <c r="B49" s="18" t="s">
        <v>16</v>
      </c>
      <c r="C49" s="17" t="s">
        <v>351</v>
      </c>
      <c r="D49" s="17" t="s">
        <v>436</v>
      </c>
      <c r="E49" s="18" t="s">
        <v>352</v>
      </c>
      <c r="F49" s="20">
        <v>44652</v>
      </c>
      <c r="G49" s="21">
        <v>40000</v>
      </c>
      <c r="H49" s="22">
        <v>0</v>
      </c>
      <c r="I49" s="21">
        <f t="shared" si="0"/>
        <v>40000</v>
      </c>
      <c r="J49" s="21">
        <f>VLOOKUP($A49,'[1]CUADRE NOMINA'!$A$3:$M$154,8,FALSE)</f>
        <v>1148</v>
      </c>
      <c r="K49" s="21">
        <f>VLOOKUP($A49,'[1]CUADRE NOMINA'!$A$3:$M$154,9,FALSE)</f>
        <v>442.65</v>
      </c>
      <c r="L49" s="21">
        <f>VLOOKUP($A49,'[1]CUADRE NOMINA'!$A$3:$M$154,10,FALSE)</f>
        <v>1216</v>
      </c>
      <c r="M49" s="21">
        <f>VLOOKUP($A49,'[1]CUADRE NOMINA'!$A$3:$M$154,11,FALSE)</f>
        <v>25</v>
      </c>
      <c r="N49" s="21">
        <f t="shared" si="1"/>
        <v>2831.65</v>
      </c>
      <c r="O49" s="21">
        <f t="shared" si="2"/>
        <v>37168.35</v>
      </c>
    </row>
    <row r="50" spans="1:15" x14ac:dyDescent="0.25">
      <c r="A50" s="17" t="s">
        <v>437</v>
      </c>
      <c r="B50" s="18" t="s">
        <v>28</v>
      </c>
      <c r="C50" s="17" t="s">
        <v>438</v>
      </c>
      <c r="D50" s="17" t="s">
        <v>439</v>
      </c>
      <c r="E50" s="18" t="s">
        <v>352</v>
      </c>
      <c r="F50" s="20">
        <v>44105</v>
      </c>
      <c r="G50" s="21">
        <v>70000</v>
      </c>
      <c r="H50" s="22">
        <v>0</v>
      </c>
      <c r="I50" s="21">
        <f t="shared" si="0"/>
        <v>70000</v>
      </c>
      <c r="J50" s="21">
        <f>VLOOKUP($A50,'[1]CUADRE NOMINA'!$A$3:$M$154,8,FALSE)</f>
        <v>2009</v>
      </c>
      <c r="K50" s="21">
        <f>VLOOKUP($A50,'[1]CUADRE NOMINA'!$A$3:$M$154,9,FALSE)</f>
        <v>5052.99</v>
      </c>
      <c r="L50" s="21">
        <f>VLOOKUP($A50,'[1]CUADRE NOMINA'!$A$3:$M$154,10,FALSE)</f>
        <v>2128</v>
      </c>
      <c r="M50" s="21">
        <f>VLOOKUP($A50,'[1]CUADRE NOMINA'!$A$3:$M$154,11,FALSE)</f>
        <v>1702.45</v>
      </c>
      <c r="N50" s="21">
        <f t="shared" si="1"/>
        <v>10892.44</v>
      </c>
      <c r="O50" s="21">
        <f t="shared" si="2"/>
        <v>59107.56</v>
      </c>
    </row>
    <row r="51" spans="1:15" x14ac:dyDescent="0.25">
      <c r="A51" s="17" t="s">
        <v>440</v>
      </c>
      <c r="B51" s="18" t="s">
        <v>28</v>
      </c>
      <c r="C51" s="17" t="s">
        <v>441</v>
      </c>
      <c r="D51" s="17" t="s">
        <v>442</v>
      </c>
      <c r="E51" s="18" t="s">
        <v>352</v>
      </c>
      <c r="F51" s="20">
        <v>44652</v>
      </c>
      <c r="G51" s="21">
        <v>35000</v>
      </c>
      <c r="H51" s="22">
        <v>0</v>
      </c>
      <c r="I51" s="21">
        <f>G51-H51</f>
        <v>35000</v>
      </c>
      <c r="J51" s="21">
        <f>VLOOKUP($A51,'[1]CUADRE NOMINA'!$A$3:$M$154,8,FALSE)</f>
        <v>1004.5</v>
      </c>
      <c r="K51" s="21">
        <f>VLOOKUP($A51,'[1]CUADRE NOMINA'!$A$3:$M$154,9,FALSE)</f>
        <v>0</v>
      </c>
      <c r="L51" s="21">
        <f>VLOOKUP($A51,'[1]CUADRE NOMINA'!$A$3:$M$154,10,FALSE)</f>
        <v>1064</v>
      </c>
      <c r="M51" s="21">
        <f>VLOOKUP($A51,'[1]CUADRE NOMINA'!$A$3:$M$154,11,FALSE)</f>
        <v>125</v>
      </c>
      <c r="N51" s="21">
        <f t="shared" si="1"/>
        <v>2193.5</v>
      </c>
      <c r="O51" s="21">
        <f t="shared" si="2"/>
        <v>32806.5</v>
      </c>
    </row>
    <row r="52" spans="1:15" x14ac:dyDescent="0.25">
      <c r="A52" s="17" t="s">
        <v>494</v>
      </c>
      <c r="B52" s="18" t="s">
        <v>16</v>
      </c>
      <c r="C52" s="17" t="s">
        <v>441</v>
      </c>
      <c r="D52" s="17" t="s">
        <v>442</v>
      </c>
      <c r="E52" s="18" t="s">
        <v>352</v>
      </c>
      <c r="F52" s="20">
        <v>37226</v>
      </c>
      <c r="G52" s="21">
        <v>44000</v>
      </c>
      <c r="H52" s="22">
        <v>0</v>
      </c>
      <c r="I52" s="21">
        <f>G52-H52</f>
        <v>44000</v>
      </c>
      <c r="J52" s="21">
        <f>VLOOKUP($A52,'[1]CUADRE NOMINA'!$A$3:$M$154,8,FALSE)</f>
        <v>1262.8</v>
      </c>
      <c r="K52" s="21">
        <f>VLOOKUP($A52,'[1]CUADRE NOMINA'!$A$3:$M$154,9,FALSE)</f>
        <v>1007.19</v>
      </c>
      <c r="L52" s="21">
        <f>VLOOKUP($A52,'[1]CUADRE NOMINA'!$A$3:$M$154,10,FALSE)</f>
        <v>1337.6</v>
      </c>
      <c r="M52" s="21">
        <f>VLOOKUP($A52,'[1]CUADRE NOMINA'!$A$3:$M$154,11,FALSE)</f>
        <v>25</v>
      </c>
      <c r="N52" s="21">
        <f t="shared" si="1"/>
        <v>3632.5899999999997</v>
      </c>
      <c r="O52" s="21">
        <f t="shared" si="2"/>
        <v>40367.410000000003</v>
      </c>
    </row>
    <row r="53" spans="1:15" x14ac:dyDescent="0.25">
      <c r="A53" s="17" t="s">
        <v>443</v>
      </c>
      <c r="B53" s="18" t="s">
        <v>28</v>
      </c>
      <c r="C53" s="17" t="s">
        <v>441</v>
      </c>
      <c r="D53" s="17" t="s">
        <v>442</v>
      </c>
      <c r="E53" s="18" t="s">
        <v>352</v>
      </c>
      <c r="F53" s="20">
        <v>37196</v>
      </c>
      <c r="G53" s="21">
        <v>44000</v>
      </c>
      <c r="H53" s="22">
        <v>0</v>
      </c>
      <c r="I53" s="21">
        <f t="shared" si="0"/>
        <v>44000</v>
      </c>
      <c r="J53" s="21">
        <f>VLOOKUP($A53,'[1]CUADRE NOMINA'!$A$3:$M$154,8,FALSE)</f>
        <v>1262.8</v>
      </c>
      <c r="K53" s="21">
        <f>VLOOKUP($A53,'[1]CUADRE NOMINA'!$A$3:$M$154,9,FALSE)</f>
        <v>1007.19</v>
      </c>
      <c r="L53" s="21">
        <f>VLOOKUP($A53,'[1]CUADRE NOMINA'!$A$3:$M$154,10,FALSE)</f>
        <v>1337.6</v>
      </c>
      <c r="M53" s="21">
        <f>VLOOKUP($A53,'[1]CUADRE NOMINA'!$A$3:$M$154,11,FALSE)</f>
        <v>25</v>
      </c>
      <c r="N53" s="21">
        <f t="shared" si="1"/>
        <v>3632.5899999999997</v>
      </c>
      <c r="O53" s="21">
        <f t="shared" si="2"/>
        <v>40367.410000000003</v>
      </c>
    </row>
    <row r="54" spans="1:15" x14ac:dyDescent="0.25">
      <c r="A54" s="35" t="s">
        <v>444</v>
      </c>
      <c r="B54" s="36">
        <f>COUNTA(A6:A53)</f>
        <v>48</v>
      </c>
      <c r="C54" s="26"/>
      <c r="D54" s="26"/>
      <c r="E54" s="27"/>
      <c r="F54" s="26"/>
      <c r="G54" s="37">
        <f t="shared" ref="G54:L54" si="3">SUM(G6:G53)</f>
        <v>2533000</v>
      </c>
      <c r="H54" s="38">
        <f t="shared" si="3"/>
        <v>0</v>
      </c>
      <c r="I54" s="37">
        <f t="shared" si="3"/>
        <v>2533000</v>
      </c>
      <c r="J54" s="37">
        <f t="shared" si="3"/>
        <v>72697.100000000006</v>
      </c>
      <c r="K54" s="37">
        <f>SUM(K6:K53)</f>
        <v>112853.59000000001</v>
      </c>
      <c r="L54" s="37">
        <f t="shared" si="3"/>
        <v>77003.200000000012</v>
      </c>
      <c r="M54" s="37">
        <f>SUM(M6:M53)</f>
        <v>16283.27</v>
      </c>
      <c r="N54" s="37">
        <f>SUM(N6:N53)</f>
        <v>278837.15999999992</v>
      </c>
      <c r="O54" s="28">
        <f>SUM(O6:O53)</f>
        <v>2254162.8400000008</v>
      </c>
    </row>
    <row r="55" spans="1:15" x14ac:dyDescent="0.25">
      <c r="A55" s="12"/>
      <c r="B55" s="9"/>
      <c r="C55" s="4"/>
      <c r="D55" s="4"/>
      <c r="E55" s="5"/>
      <c r="F55" s="4"/>
      <c r="G55" s="13"/>
      <c r="H55" s="14"/>
      <c r="I55" s="13"/>
      <c r="J55" s="13"/>
      <c r="K55" s="13"/>
      <c r="L55" s="13"/>
      <c r="M55" s="13"/>
      <c r="N55" s="13"/>
      <c r="O55" s="13"/>
    </row>
    <row r="56" spans="1:15" x14ac:dyDescent="0.25">
      <c r="A56" s="12"/>
      <c r="B56" s="9"/>
      <c r="C56" s="4"/>
      <c r="D56" s="4"/>
      <c r="E56" s="5"/>
      <c r="F56" s="4"/>
      <c r="G56" s="13"/>
      <c r="H56" s="14"/>
      <c r="I56" s="13"/>
      <c r="J56" s="13"/>
      <c r="K56" s="13"/>
      <c r="L56" s="13"/>
      <c r="M56" s="13"/>
      <c r="N56" s="13"/>
      <c r="O56" s="13"/>
    </row>
    <row r="57" spans="1:15" x14ac:dyDescent="0.25">
      <c r="A57" s="12"/>
      <c r="B57" s="9"/>
      <c r="C57" s="4"/>
      <c r="D57" s="4"/>
      <c r="E57" s="5"/>
      <c r="F57" s="4"/>
      <c r="G57" s="13"/>
      <c r="H57" s="14"/>
      <c r="I57" s="13"/>
      <c r="J57" s="13"/>
      <c r="K57" s="13"/>
      <c r="L57" s="13"/>
      <c r="M57" s="13"/>
      <c r="N57" s="13"/>
      <c r="O57" s="13"/>
    </row>
    <row r="58" spans="1:15" x14ac:dyDescent="0.25">
      <c r="A58" s="3"/>
      <c r="B58" s="3"/>
      <c r="C58" s="3"/>
      <c r="D58" s="3"/>
      <c r="E58" s="6"/>
      <c r="F58" s="3"/>
      <c r="G58" s="3"/>
      <c r="H58" s="7"/>
      <c r="I58" s="3"/>
      <c r="J58" s="3"/>
      <c r="K58" s="3"/>
      <c r="L58" s="3"/>
      <c r="M58" s="3"/>
      <c r="N58" s="3"/>
      <c r="O58" s="3"/>
    </row>
    <row r="59" spans="1:15" x14ac:dyDescent="0.25">
      <c r="A59" s="7" t="s">
        <v>250</v>
      </c>
      <c r="B59" s="16"/>
      <c r="C59" s="16"/>
      <c r="D59" s="3"/>
      <c r="E59" s="6"/>
      <c r="F59" s="63" t="s">
        <v>251</v>
      </c>
      <c r="G59" s="63"/>
      <c r="H59" s="63"/>
      <c r="I59" s="16"/>
      <c r="J59" s="16"/>
      <c r="K59" s="16"/>
      <c r="L59" s="8"/>
      <c r="M59" s="8"/>
      <c r="N59" s="8"/>
      <c r="O59" s="8"/>
    </row>
  </sheetData>
  <sortState xmlns:xlrd2="http://schemas.microsoft.com/office/spreadsheetml/2017/richdata2" ref="A6:O53">
    <sortCondition ref="D6:D53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1">
    <mergeCell ref="F59:H59"/>
  </mergeCells>
  <phoneticPr fontId="22" type="noConversion"/>
  <conditionalFormatting sqref="A6:A53">
    <cfRule type="duplicateValues" dxfId="8" priority="8"/>
  </conditionalFormatting>
  <conditionalFormatting sqref="A56:A58">
    <cfRule type="duplicateValues" dxfId="7" priority="2"/>
  </conditionalFormatting>
  <conditionalFormatting sqref="A59">
    <cfRule type="duplicateValues" dxfId="6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82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3:O49"/>
  <sheetViews>
    <sheetView topLeftCell="E1" zoomScale="130" zoomScaleNormal="130" zoomScalePageLayoutView="70" workbookViewId="0">
      <selection activeCell="O11" sqref="O11"/>
    </sheetView>
  </sheetViews>
  <sheetFormatPr baseColWidth="10" defaultColWidth="11.42578125" defaultRowHeight="15" x14ac:dyDescent="0.25"/>
  <cols>
    <col min="1" max="1" width="38.5703125" customWidth="1"/>
    <col min="2" max="2" width="6.7109375" customWidth="1"/>
    <col min="3" max="3" width="22.5703125" customWidth="1"/>
    <col min="4" max="4" width="45.28515625" customWidth="1"/>
    <col min="5" max="5" width="15.5703125" customWidth="1"/>
    <col min="6" max="15" width="9.5703125" customWidth="1"/>
  </cols>
  <sheetData>
    <row r="3" spans="1:15" x14ac:dyDescent="0.25">
      <c r="A3" s="30" t="s">
        <v>484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29.25" customHeight="1" x14ac:dyDescent="0.25">
      <c r="A4" s="40" t="s">
        <v>0</v>
      </c>
      <c r="B4" s="40" t="s">
        <v>445</v>
      </c>
      <c r="C4" s="41" t="s">
        <v>2</v>
      </c>
      <c r="D4" s="40" t="s">
        <v>446</v>
      </c>
      <c r="E4" s="40" t="s">
        <v>447</v>
      </c>
      <c r="F4" s="32" t="s">
        <v>448</v>
      </c>
      <c r="G4" s="32" t="s">
        <v>6</v>
      </c>
      <c r="H4" s="32" t="s">
        <v>7</v>
      </c>
      <c r="I4" s="32" t="s">
        <v>449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450</v>
      </c>
    </row>
    <row r="5" spans="1:15" ht="23.25" customHeight="1" x14ac:dyDescent="0.25">
      <c r="A5" s="17" t="s">
        <v>451</v>
      </c>
      <c r="B5" s="18" t="s">
        <v>16</v>
      </c>
      <c r="C5" s="17" t="s">
        <v>66</v>
      </c>
      <c r="D5" s="17" t="s">
        <v>227</v>
      </c>
      <c r="E5" s="42" t="s">
        <v>452</v>
      </c>
      <c r="F5" s="20">
        <v>39448</v>
      </c>
      <c r="G5" s="21">
        <v>40000</v>
      </c>
      <c r="H5" s="17">
        <v>0</v>
      </c>
      <c r="I5" s="21">
        <f>G5+H5</f>
        <v>40000</v>
      </c>
      <c r="J5" s="21">
        <v>1148</v>
      </c>
      <c r="K5" s="17">
        <v>442.65</v>
      </c>
      <c r="L5" s="21">
        <v>1216</v>
      </c>
      <c r="M5" s="17">
        <v>0</v>
      </c>
      <c r="N5" s="21">
        <v>2806.65</v>
      </c>
      <c r="O5" s="21">
        <f>+I5-N5</f>
        <v>37193.35</v>
      </c>
    </row>
    <row r="6" spans="1:15" ht="23.25" customHeight="1" x14ac:dyDescent="0.25">
      <c r="A6" s="17" t="s">
        <v>453</v>
      </c>
      <c r="B6" s="18" t="s">
        <v>28</v>
      </c>
      <c r="C6" s="17" t="s">
        <v>66</v>
      </c>
      <c r="D6" s="17" t="s">
        <v>454</v>
      </c>
      <c r="E6" s="42" t="s">
        <v>452</v>
      </c>
      <c r="F6" s="20">
        <v>39448</v>
      </c>
      <c r="G6" s="21">
        <v>40000</v>
      </c>
      <c r="H6" s="17">
        <v>0</v>
      </c>
      <c r="I6" s="21">
        <f t="shared" ref="I6:I10" si="0">G6+H6</f>
        <v>40000</v>
      </c>
      <c r="J6" s="21">
        <v>1148</v>
      </c>
      <c r="K6" s="17">
        <v>442.65</v>
      </c>
      <c r="L6" s="21">
        <v>1216</v>
      </c>
      <c r="M6" s="17">
        <v>400</v>
      </c>
      <c r="N6" s="21">
        <v>3206.65</v>
      </c>
      <c r="O6" s="21">
        <f t="shared" ref="O6:O10" si="1">+I6-N6</f>
        <v>36793.35</v>
      </c>
    </row>
    <row r="7" spans="1:15" ht="23.25" customHeight="1" x14ac:dyDescent="0.25">
      <c r="A7" s="17" t="s">
        <v>455</v>
      </c>
      <c r="B7" s="18" t="s">
        <v>16</v>
      </c>
      <c r="C7" s="17" t="s">
        <v>70</v>
      </c>
      <c r="D7" s="17" t="s">
        <v>386</v>
      </c>
      <c r="E7" s="42" t="s">
        <v>452</v>
      </c>
      <c r="F7" s="20">
        <v>40360</v>
      </c>
      <c r="G7" s="21">
        <v>40000</v>
      </c>
      <c r="H7" s="17">
        <v>0</v>
      </c>
      <c r="I7" s="21">
        <f t="shared" si="0"/>
        <v>40000</v>
      </c>
      <c r="J7" s="21">
        <v>1148</v>
      </c>
      <c r="K7" s="17">
        <v>442.65</v>
      </c>
      <c r="L7" s="21">
        <v>1216</v>
      </c>
      <c r="M7" s="17">
        <v>0</v>
      </c>
      <c r="N7" s="21">
        <v>2806.65</v>
      </c>
      <c r="O7" s="21">
        <f t="shared" si="1"/>
        <v>37193.35</v>
      </c>
    </row>
    <row r="8" spans="1:15" ht="23.25" customHeight="1" x14ac:dyDescent="0.25">
      <c r="A8" s="17" t="s">
        <v>456</v>
      </c>
      <c r="B8" s="18" t="s">
        <v>16</v>
      </c>
      <c r="C8" s="17" t="s">
        <v>143</v>
      </c>
      <c r="D8" s="17" t="s">
        <v>215</v>
      </c>
      <c r="E8" s="42" t="s">
        <v>452</v>
      </c>
      <c r="F8" s="20">
        <v>41487</v>
      </c>
      <c r="G8" s="21">
        <v>15000</v>
      </c>
      <c r="H8" s="17">
        <v>0</v>
      </c>
      <c r="I8" s="21">
        <f t="shared" si="0"/>
        <v>15000</v>
      </c>
      <c r="J8" s="17">
        <v>430.5</v>
      </c>
      <c r="K8" s="17">
        <v>0</v>
      </c>
      <c r="L8" s="17">
        <v>456</v>
      </c>
      <c r="M8" s="17">
        <v>0</v>
      </c>
      <c r="N8" s="17">
        <v>886.5</v>
      </c>
      <c r="O8" s="21">
        <f t="shared" si="1"/>
        <v>14113.5</v>
      </c>
    </row>
    <row r="9" spans="1:15" ht="23.25" customHeight="1" x14ac:dyDescent="0.25">
      <c r="A9" s="17" t="s">
        <v>457</v>
      </c>
      <c r="B9" s="18" t="s">
        <v>16</v>
      </c>
      <c r="C9" s="17" t="s">
        <v>143</v>
      </c>
      <c r="D9" s="17" t="s">
        <v>139</v>
      </c>
      <c r="E9" s="42" t="s">
        <v>452</v>
      </c>
      <c r="F9" s="20">
        <v>39448</v>
      </c>
      <c r="G9" s="21">
        <v>15000</v>
      </c>
      <c r="H9" s="17">
        <v>0</v>
      </c>
      <c r="I9" s="21">
        <f t="shared" si="0"/>
        <v>15000</v>
      </c>
      <c r="J9" s="17">
        <v>430.5</v>
      </c>
      <c r="K9" s="17">
        <v>0</v>
      </c>
      <c r="L9" s="17">
        <v>456</v>
      </c>
      <c r="M9" s="17">
        <v>100</v>
      </c>
      <c r="N9" s="17">
        <v>986.5</v>
      </c>
      <c r="O9" s="21">
        <f t="shared" si="1"/>
        <v>14013.5</v>
      </c>
    </row>
    <row r="10" spans="1:15" ht="23.25" customHeight="1" x14ac:dyDescent="0.25">
      <c r="A10" s="17" t="s">
        <v>458</v>
      </c>
      <c r="B10" s="18" t="s">
        <v>16</v>
      </c>
      <c r="C10" s="17" t="s">
        <v>143</v>
      </c>
      <c r="D10" s="17" t="s">
        <v>139</v>
      </c>
      <c r="E10" s="42" t="s">
        <v>452</v>
      </c>
      <c r="F10" s="20">
        <v>39508</v>
      </c>
      <c r="G10" s="21">
        <v>15000</v>
      </c>
      <c r="H10" s="17">
        <v>0</v>
      </c>
      <c r="I10" s="21">
        <f t="shared" si="0"/>
        <v>15000</v>
      </c>
      <c r="J10" s="17">
        <v>430.5</v>
      </c>
      <c r="K10" s="17">
        <v>0</v>
      </c>
      <c r="L10" s="17">
        <v>456</v>
      </c>
      <c r="M10" s="17">
        <v>0</v>
      </c>
      <c r="N10" s="17">
        <v>886.5</v>
      </c>
      <c r="O10" s="21">
        <f t="shared" si="1"/>
        <v>14113.5</v>
      </c>
    </row>
    <row r="11" spans="1:15" ht="23.25" customHeight="1" x14ac:dyDescent="0.25">
      <c r="A11" s="24" t="s">
        <v>444</v>
      </c>
      <c r="B11" s="25">
        <f>COUNTA(A5:A10)</f>
        <v>6</v>
      </c>
      <c r="C11" s="26"/>
      <c r="D11" s="26"/>
      <c r="E11" s="43"/>
      <c r="F11" s="43"/>
      <c r="G11" s="28">
        <f t="shared" ref="G11:O11" si="2">SUM(G5:G10)</f>
        <v>165000</v>
      </c>
      <c r="H11" s="28">
        <f t="shared" si="2"/>
        <v>0</v>
      </c>
      <c r="I11" s="28">
        <f t="shared" si="2"/>
        <v>165000</v>
      </c>
      <c r="J11" s="28">
        <f t="shared" si="2"/>
        <v>4735.5</v>
      </c>
      <c r="K11" s="28">
        <f t="shared" si="2"/>
        <v>1327.9499999999998</v>
      </c>
      <c r="L11" s="28">
        <f t="shared" si="2"/>
        <v>5016</v>
      </c>
      <c r="M11" s="28">
        <f t="shared" si="2"/>
        <v>500</v>
      </c>
      <c r="N11" s="28">
        <f t="shared" si="2"/>
        <v>11579.45</v>
      </c>
      <c r="O11" s="28">
        <f t="shared" si="2"/>
        <v>153420.54999999999</v>
      </c>
    </row>
    <row r="12" spans="1:15" x14ac:dyDescent="0.25">
      <c r="A12" s="44"/>
      <c r="B12" s="30"/>
      <c r="C12" s="26"/>
      <c r="D12" s="26"/>
      <c r="E12" s="27"/>
      <c r="F12" s="26"/>
      <c r="G12" s="45"/>
      <c r="H12" s="46"/>
      <c r="I12" s="45"/>
      <c r="J12" s="45"/>
      <c r="K12" s="45"/>
      <c r="L12" s="45"/>
      <c r="M12" s="45"/>
      <c r="N12" s="45"/>
      <c r="O12" s="45"/>
    </row>
    <row r="13" spans="1:15" x14ac:dyDescent="0.25">
      <c r="A13" s="12"/>
      <c r="B13" s="9"/>
      <c r="C13" s="4"/>
      <c r="D13" s="4"/>
      <c r="E13" s="5"/>
      <c r="F13" s="4"/>
      <c r="G13" s="13"/>
      <c r="H13" s="14"/>
      <c r="I13" s="13"/>
      <c r="J13" s="13"/>
      <c r="K13" s="13"/>
      <c r="L13" s="13"/>
      <c r="M13" s="13"/>
      <c r="N13" s="13"/>
      <c r="O13" s="13"/>
    </row>
    <row r="14" spans="1:15" x14ac:dyDescent="0.25">
      <c r="A14" s="12"/>
      <c r="B14" s="9"/>
      <c r="C14" s="4"/>
      <c r="D14" s="4"/>
      <c r="E14" s="5"/>
      <c r="F14" s="4"/>
      <c r="G14" s="13"/>
      <c r="H14" s="14"/>
      <c r="I14" s="13"/>
      <c r="J14" s="13"/>
      <c r="K14" s="13"/>
      <c r="L14" s="13"/>
      <c r="M14" s="13"/>
      <c r="N14" s="13"/>
      <c r="O14" s="13"/>
    </row>
    <row r="15" spans="1:15" x14ac:dyDescent="0.25">
      <c r="A15" s="3"/>
      <c r="B15" s="3"/>
      <c r="C15" s="3"/>
      <c r="D15" s="3"/>
      <c r="E15" s="6"/>
      <c r="F15" s="3"/>
      <c r="G15" s="3"/>
      <c r="H15" s="7"/>
      <c r="I15" s="3"/>
      <c r="J15" s="3"/>
      <c r="K15" s="3"/>
      <c r="L15" s="3"/>
      <c r="M15" s="3"/>
      <c r="N15" s="3"/>
      <c r="O15" s="3"/>
    </row>
    <row r="16" spans="1:15" x14ac:dyDescent="0.25">
      <c r="A16" s="7" t="s">
        <v>250</v>
      </c>
      <c r="B16" s="16"/>
      <c r="C16" s="16"/>
      <c r="D16" s="3"/>
      <c r="E16" s="6"/>
      <c r="F16" s="63" t="s">
        <v>251</v>
      </c>
      <c r="G16" s="63"/>
      <c r="H16" s="63"/>
      <c r="I16" s="16"/>
      <c r="J16" s="16"/>
      <c r="K16" s="16"/>
      <c r="L16" s="8"/>
      <c r="M16" s="8"/>
      <c r="N16" s="8"/>
      <c r="O16" s="8"/>
    </row>
    <row r="20" spans="5:15" x14ac:dyDescent="0.25">
      <c r="E20" s="11"/>
      <c r="F20" s="11"/>
      <c r="G20" s="11"/>
      <c r="I20" s="15"/>
      <c r="J20" s="15"/>
      <c r="K20" s="15"/>
      <c r="L20" s="15"/>
      <c r="M20" s="4"/>
      <c r="N20" s="15"/>
      <c r="O20" s="15"/>
    </row>
    <row r="25" spans="5:15" x14ac:dyDescent="0.25">
      <c r="E25" s="11"/>
      <c r="F25" s="11"/>
      <c r="G25" s="11"/>
      <c r="I25" s="11"/>
      <c r="J25" s="11"/>
      <c r="L25" s="11"/>
      <c r="N25" s="11"/>
      <c r="O25" s="11"/>
    </row>
    <row r="27" spans="5:15" x14ac:dyDescent="0.25">
      <c r="E27" s="11"/>
      <c r="F27" s="11"/>
      <c r="G27" s="11"/>
      <c r="I27" s="11"/>
      <c r="J27" s="11"/>
      <c r="K27" s="11"/>
      <c r="L27" s="11"/>
      <c r="N27" s="11"/>
      <c r="O27" s="11"/>
    </row>
    <row r="49" spans="4:13" x14ac:dyDescent="0.25">
      <c r="D49" s="11"/>
      <c r="E49" s="11"/>
      <c r="F49" s="11"/>
      <c r="G49" s="11"/>
      <c r="H49" s="11"/>
      <c r="I49" s="11"/>
      <c r="J49" s="11"/>
      <c r="L49" s="11"/>
      <c r="M49" s="11"/>
    </row>
  </sheetData>
  <mergeCells count="1">
    <mergeCell ref="F16:H16"/>
  </mergeCells>
  <conditionalFormatting sqref="A13:A15">
    <cfRule type="duplicateValues" dxfId="5" priority="2"/>
  </conditionalFormatting>
  <conditionalFormatting sqref="A16">
    <cfRule type="duplicateValues" dxfId="4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3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4:O43"/>
  <sheetViews>
    <sheetView zoomScaleNormal="100" workbookViewId="0">
      <selection activeCell="P7" sqref="P7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32.8554687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4" spans="1:15" x14ac:dyDescent="0.25">
      <c r="A4" s="30" t="s">
        <v>483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29.25" customHeight="1" x14ac:dyDescent="0.25">
      <c r="A5" s="40" t="s">
        <v>0</v>
      </c>
      <c r="B5" s="40" t="s">
        <v>445</v>
      </c>
      <c r="C5" s="40" t="s">
        <v>2</v>
      </c>
      <c r="D5" s="40" t="s">
        <v>446</v>
      </c>
      <c r="E5" s="40" t="s">
        <v>447</v>
      </c>
      <c r="F5" s="32" t="s">
        <v>459</v>
      </c>
      <c r="G5" s="32" t="s">
        <v>6</v>
      </c>
      <c r="H5" s="32" t="s">
        <v>7</v>
      </c>
      <c r="I5" s="32" t="s">
        <v>449</v>
      </c>
      <c r="J5" s="32" t="s">
        <v>9</v>
      </c>
      <c r="K5" s="32" t="s">
        <v>10</v>
      </c>
      <c r="L5" s="32" t="s">
        <v>11</v>
      </c>
      <c r="M5" s="32" t="s">
        <v>12</v>
      </c>
      <c r="N5" s="32" t="s">
        <v>13</v>
      </c>
      <c r="O5" s="32" t="s">
        <v>450</v>
      </c>
    </row>
    <row r="6" spans="1:15" ht="24" customHeight="1" x14ac:dyDescent="0.25">
      <c r="A6" s="47" t="s">
        <v>460</v>
      </c>
      <c r="B6" s="42" t="s">
        <v>16</v>
      </c>
      <c r="C6" s="47" t="s">
        <v>461</v>
      </c>
      <c r="D6" s="47" t="s">
        <v>364</v>
      </c>
      <c r="E6" s="47" t="s">
        <v>462</v>
      </c>
      <c r="F6" s="34">
        <v>44105</v>
      </c>
      <c r="G6" s="48">
        <v>130000</v>
      </c>
      <c r="H6" s="47">
        <v>0</v>
      </c>
      <c r="I6" s="48">
        <f>G6+H6</f>
        <v>130000</v>
      </c>
      <c r="J6" s="47">
        <v>0</v>
      </c>
      <c r="K6" s="48">
        <v>21082.87</v>
      </c>
      <c r="L6" s="47">
        <v>0</v>
      </c>
      <c r="M6" s="47">
        <v>0</v>
      </c>
      <c r="N6" s="48">
        <f>SUM(J6:M6)</f>
        <v>21082.87</v>
      </c>
      <c r="O6" s="48">
        <f>I6-N6</f>
        <v>108917.13</v>
      </c>
    </row>
    <row r="7" spans="1:15" ht="24" customHeight="1" x14ac:dyDescent="0.25">
      <c r="A7" s="47" t="s">
        <v>463</v>
      </c>
      <c r="B7" s="42" t="s">
        <v>16</v>
      </c>
      <c r="C7" s="47" t="s">
        <v>464</v>
      </c>
      <c r="D7" s="47" t="s">
        <v>364</v>
      </c>
      <c r="E7" s="47" t="s">
        <v>462</v>
      </c>
      <c r="F7" s="34">
        <v>41395</v>
      </c>
      <c r="G7" s="48">
        <v>25000</v>
      </c>
      <c r="H7" s="47">
        <v>0</v>
      </c>
      <c r="I7" s="48">
        <v>23000</v>
      </c>
      <c r="J7" s="47">
        <v>0</v>
      </c>
      <c r="K7" s="48">
        <v>0</v>
      </c>
      <c r="L7" s="47">
        <v>0</v>
      </c>
      <c r="M7" s="47">
        <v>0</v>
      </c>
      <c r="N7" s="48">
        <f t="shared" ref="N7:N20" si="0">SUM(J7:M7)</f>
        <v>0</v>
      </c>
      <c r="O7" s="48">
        <v>25000</v>
      </c>
    </row>
    <row r="8" spans="1:15" ht="24" customHeight="1" x14ac:dyDescent="0.25">
      <c r="A8" s="47" t="s">
        <v>465</v>
      </c>
      <c r="B8" s="42" t="s">
        <v>28</v>
      </c>
      <c r="C8" s="47" t="s">
        <v>464</v>
      </c>
      <c r="D8" s="47" t="s">
        <v>364</v>
      </c>
      <c r="E8" s="47" t="s">
        <v>462</v>
      </c>
      <c r="F8" s="34">
        <v>41944</v>
      </c>
      <c r="G8" s="48">
        <v>25000</v>
      </c>
      <c r="H8" s="47">
        <v>0</v>
      </c>
      <c r="I8" s="48">
        <v>25000</v>
      </c>
      <c r="J8" s="47">
        <v>0</v>
      </c>
      <c r="K8" s="48">
        <v>0</v>
      </c>
      <c r="L8" s="47">
        <v>0</v>
      </c>
      <c r="M8" s="47">
        <v>0</v>
      </c>
      <c r="N8" s="48">
        <f t="shared" si="0"/>
        <v>0</v>
      </c>
      <c r="O8" s="48">
        <f t="shared" ref="O8:O20" si="1">I8-N8</f>
        <v>25000</v>
      </c>
    </row>
    <row r="9" spans="1:15" ht="24" customHeight="1" x14ac:dyDescent="0.25">
      <c r="A9" s="47" t="s">
        <v>466</v>
      </c>
      <c r="B9" s="42" t="s">
        <v>16</v>
      </c>
      <c r="C9" s="47" t="s">
        <v>464</v>
      </c>
      <c r="D9" s="47" t="s">
        <v>364</v>
      </c>
      <c r="E9" s="47" t="s">
        <v>462</v>
      </c>
      <c r="F9" s="34">
        <v>41456</v>
      </c>
      <c r="G9" s="48">
        <v>23000</v>
      </c>
      <c r="H9" s="47">
        <v>0</v>
      </c>
      <c r="I9" s="48">
        <v>23000</v>
      </c>
      <c r="J9" s="47">
        <v>0</v>
      </c>
      <c r="K9" s="48">
        <v>0</v>
      </c>
      <c r="L9" s="47">
        <v>0</v>
      </c>
      <c r="M9" s="47">
        <v>0</v>
      </c>
      <c r="N9" s="48">
        <f t="shared" si="0"/>
        <v>0</v>
      </c>
      <c r="O9" s="48">
        <f t="shared" si="1"/>
        <v>23000</v>
      </c>
    </row>
    <row r="10" spans="1:15" ht="24" customHeight="1" x14ac:dyDescent="0.25">
      <c r="A10" s="47" t="s">
        <v>467</v>
      </c>
      <c r="B10" s="42" t="s">
        <v>16</v>
      </c>
      <c r="C10" s="47" t="s">
        <v>464</v>
      </c>
      <c r="D10" s="47" t="s">
        <v>364</v>
      </c>
      <c r="E10" s="47" t="s">
        <v>462</v>
      </c>
      <c r="F10" s="34">
        <v>39479</v>
      </c>
      <c r="G10" s="48">
        <v>35000</v>
      </c>
      <c r="H10" s="47">
        <v>0</v>
      </c>
      <c r="I10" s="48">
        <v>35000</v>
      </c>
      <c r="J10" s="47">
        <v>0</v>
      </c>
      <c r="K10" s="48">
        <v>47.25</v>
      </c>
      <c r="L10" s="47">
        <v>0</v>
      </c>
      <c r="M10" s="47">
        <v>0</v>
      </c>
      <c r="N10" s="48">
        <f t="shared" si="0"/>
        <v>47.25</v>
      </c>
      <c r="O10" s="48">
        <f t="shared" si="1"/>
        <v>34952.75</v>
      </c>
    </row>
    <row r="11" spans="1:15" ht="24" customHeight="1" x14ac:dyDescent="0.25">
      <c r="A11" s="47" t="s">
        <v>468</v>
      </c>
      <c r="B11" s="42" t="s">
        <v>16</v>
      </c>
      <c r="C11" s="47" t="s">
        <v>464</v>
      </c>
      <c r="D11" s="47" t="s">
        <v>364</v>
      </c>
      <c r="E11" s="47" t="s">
        <v>462</v>
      </c>
      <c r="F11" s="34">
        <v>42795</v>
      </c>
      <c r="G11" s="48">
        <v>25000</v>
      </c>
      <c r="H11" s="47">
        <v>0</v>
      </c>
      <c r="I11" s="48">
        <v>25000</v>
      </c>
      <c r="J11" s="47">
        <v>0</v>
      </c>
      <c r="K11" s="48">
        <v>0</v>
      </c>
      <c r="L11" s="47">
        <v>0</v>
      </c>
      <c r="M11" s="47">
        <v>0</v>
      </c>
      <c r="N11" s="48">
        <f t="shared" si="0"/>
        <v>0</v>
      </c>
      <c r="O11" s="48">
        <f t="shared" si="1"/>
        <v>25000</v>
      </c>
    </row>
    <row r="12" spans="1:15" ht="24" customHeight="1" x14ac:dyDescent="0.25">
      <c r="A12" s="47" t="s">
        <v>469</v>
      </c>
      <c r="B12" s="42" t="s">
        <v>28</v>
      </c>
      <c r="C12" s="47" t="s">
        <v>470</v>
      </c>
      <c r="D12" s="47" t="s">
        <v>364</v>
      </c>
      <c r="E12" s="47" t="s">
        <v>462</v>
      </c>
      <c r="F12" s="34">
        <v>43770</v>
      </c>
      <c r="G12" s="48">
        <v>25000</v>
      </c>
      <c r="H12" s="47">
        <v>0</v>
      </c>
      <c r="I12" s="48">
        <v>25000</v>
      </c>
      <c r="J12" s="47">
        <v>0</v>
      </c>
      <c r="K12" s="48">
        <v>0</v>
      </c>
      <c r="L12" s="47">
        <v>0</v>
      </c>
      <c r="M12" s="47">
        <v>0</v>
      </c>
      <c r="N12" s="48">
        <f t="shared" si="0"/>
        <v>0</v>
      </c>
      <c r="O12" s="48">
        <f t="shared" si="1"/>
        <v>25000</v>
      </c>
    </row>
    <row r="13" spans="1:15" ht="24" customHeight="1" x14ac:dyDescent="0.25">
      <c r="A13" s="47" t="s">
        <v>471</v>
      </c>
      <c r="B13" s="42" t="s">
        <v>16</v>
      </c>
      <c r="C13" s="47" t="s">
        <v>470</v>
      </c>
      <c r="D13" s="47" t="s">
        <v>364</v>
      </c>
      <c r="E13" s="47" t="s">
        <v>462</v>
      </c>
      <c r="F13" s="34">
        <v>44044</v>
      </c>
      <c r="G13" s="48">
        <v>25000</v>
      </c>
      <c r="H13" s="47">
        <v>0</v>
      </c>
      <c r="I13" s="48">
        <v>25000</v>
      </c>
      <c r="J13" s="47">
        <v>0</v>
      </c>
      <c r="K13" s="48">
        <v>0</v>
      </c>
      <c r="L13" s="47">
        <v>0</v>
      </c>
      <c r="M13" s="47">
        <v>0</v>
      </c>
      <c r="N13" s="48">
        <f t="shared" si="0"/>
        <v>0</v>
      </c>
      <c r="O13" s="48">
        <f t="shared" si="1"/>
        <v>25000</v>
      </c>
    </row>
    <row r="14" spans="1:15" ht="24" customHeight="1" x14ac:dyDescent="0.25">
      <c r="A14" s="47" t="s">
        <v>472</v>
      </c>
      <c r="B14" s="42" t="s">
        <v>16</v>
      </c>
      <c r="C14" s="47" t="s">
        <v>470</v>
      </c>
      <c r="D14" s="47" t="s">
        <v>364</v>
      </c>
      <c r="E14" s="47" t="s">
        <v>462</v>
      </c>
      <c r="F14" s="34">
        <v>44075</v>
      </c>
      <c r="G14" s="48">
        <v>40000</v>
      </c>
      <c r="H14" s="47">
        <v>0</v>
      </c>
      <c r="I14" s="48">
        <v>40000</v>
      </c>
      <c r="J14" s="47">
        <v>0</v>
      </c>
      <c r="K14" s="48">
        <v>797.25</v>
      </c>
      <c r="L14" s="47">
        <v>0</v>
      </c>
      <c r="M14" s="47">
        <v>0</v>
      </c>
      <c r="N14" s="48">
        <f t="shared" si="0"/>
        <v>797.25</v>
      </c>
      <c r="O14" s="48">
        <f t="shared" si="1"/>
        <v>39202.75</v>
      </c>
    </row>
    <row r="15" spans="1:15" ht="24" customHeight="1" x14ac:dyDescent="0.25">
      <c r="A15" s="47" t="s">
        <v>473</v>
      </c>
      <c r="B15" s="42" t="s">
        <v>16</v>
      </c>
      <c r="C15" s="47" t="s">
        <v>470</v>
      </c>
      <c r="D15" s="47" t="s">
        <v>364</v>
      </c>
      <c r="E15" s="47" t="s">
        <v>462</v>
      </c>
      <c r="F15" s="34">
        <v>44105</v>
      </c>
      <c r="G15" s="48">
        <v>40000</v>
      </c>
      <c r="H15" s="47">
        <v>0</v>
      </c>
      <c r="I15" s="48">
        <v>40000</v>
      </c>
      <c r="J15" s="47">
        <v>0</v>
      </c>
      <c r="K15" s="48">
        <v>797.25</v>
      </c>
      <c r="L15" s="47">
        <v>0</v>
      </c>
      <c r="M15" s="47">
        <v>0</v>
      </c>
      <c r="N15" s="48">
        <f t="shared" si="0"/>
        <v>797.25</v>
      </c>
      <c r="O15" s="48">
        <f t="shared" si="1"/>
        <v>39202.75</v>
      </c>
    </row>
    <row r="16" spans="1:15" ht="24" customHeight="1" x14ac:dyDescent="0.25">
      <c r="A16" s="47" t="s">
        <v>474</v>
      </c>
      <c r="B16" s="42" t="s">
        <v>16</v>
      </c>
      <c r="C16" s="47" t="s">
        <v>470</v>
      </c>
      <c r="D16" s="47" t="s">
        <v>364</v>
      </c>
      <c r="E16" s="47" t="s">
        <v>462</v>
      </c>
      <c r="F16" s="34">
        <v>44166</v>
      </c>
      <c r="G16" s="48">
        <v>25000</v>
      </c>
      <c r="H16" s="47">
        <v>0</v>
      </c>
      <c r="I16" s="48">
        <v>25000</v>
      </c>
      <c r="J16" s="47">
        <v>0</v>
      </c>
      <c r="K16" s="48">
        <v>0</v>
      </c>
      <c r="L16" s="47">
        <v>0</v>
      </c>
      <c r="M16" s="47">
        <v>0</v>
      </c>
      <c r="N16" s="48">
        <f t="shared" si="0"/>
        <v>0</v>
      </c>
      <c r="O16" s="48">
        <f t="shared" si="1"/>
        <v>25000</v>
      </c>
    </row>
    <row r="17" spans="1:15" ht="24" customHeight="1" x14ac:dyDescent="0.25">
      <c r="A17" s="47" t="s">
        <v>475</v>
      </c>
      <c r="B17" s="42" t="s">
        <v>16</v>
      </c>
      <c r="C17" s="47" t="s">
        <v>470</v>
      </c>
      <c r="D17" s="47" t="s">
        <v>364</v>
      </c>
      <c r="E17" s="47" t="s">
        <v>462</v>
      </c>
      <c r="F17" s="34">
        <v>44166</v>
      </c>
      <c r="G17" s="48">
        <v>30000</v>
      </c>
      <c r="H17" s="47">
        <v>0</v>
      </c>
      <c r="I17" s="48">
        <v>30000</v>
      </c>
      <c r="J17" s="47">
        <v>0</v>
      </c>
      <c r="K17" s="48">
        <v>0</v>
      </c>
      <c r="L17" s="47">
        <v>0</v>
      </c>
      <c r="M17" s="47">
        <v>0</v>
      </c>
      <c r="N17" s="48">
        <f t="shared" si="0"/>
        <v>0</v>
      </c>
      <c r="O17" s="48">
        <f t="shared" si="1"/>
        <v>30000</v>
      </c>
    </row>
    <row r="18" spans="1:15" ht="24" customHeight="1" x14ac:dyDescent="0.25">
      <c r="A18" s="47" t="s">
        <v>476</v>
      </c>
      <c r="B18" s="42" t="s">
        <v>16</v>
      </c>
      <c r="C18" s="47" t="s">
        <v>470</v>
      </c>
      <c r="D18" s="47" t="s">
        <v>364</v>
      </c>
      <c r="E18" s="47" t="s">
        <v>462</v>
      </c>
      <c r="F18" s="34">
        <v>44166</v>
      </c>
      <c r="G18" s="48">
        <v>25000</v>
      </c>
      <c r="H18" s="47">
        <v>0</v>
      </c>
      <c r="I18" s="48">
        <v>25000</v>
      </c>
      <c r="J18" s="47">
        <v>0</v>
      </c>
      <c r="K18" s="48">
        <v>0</v>
      </c>
      <c r="L18" s="47">
        <v>0</v>
      </c>
      <c r="M18" s="47">
        <v>0</v>
      </c>
      <c r="N18" s="48">
        <f t="shared" si="0"/>
        <v>0</v>
      </c>
      <c r="O18" s="48">
        <f t="shared" si="1"/>
        <v>25000</v>
      </c>
    </row>
    <row r="19" spans="1:15" ht="24" customHeight="1" x14ac:dyDescent="0.25">
      <c r="A19" s="47" t="s">
        <v>477</v>
      </c>
      <c r="B19" s="42" t="s">
        <v>16</v>
      </c>
      <c r="C19" s="47" t="s">
        <v>470</v>
      </c>
      <c r="D19" s="47" t="s">
        <v>364</v>
      </c>
      <c r="E19" s="47" t="s">
        <v>462</v>
      </c>
      <c r="F19" s="34">
        <v>44166</v>
      </c>
      <c r="G19" s="48">
        <v>25000</v>
      </c>
      <c r="H19" s="47">
        <v>0</v>
      </c>
      <c r="I19" s="48">
        <v>25000</v>
      </c>
      <c r="J19" s="47">
        <v>0</v>
      </c>
      <c r="K19" s="48">
        <v>0</v>
      </c>
      <c r="L19" s="47">
        <v>0</v>
      </c>
      <c r="M19" s="47">
        <v>0</v>
      </c>
      <c r="N19" s="48">
        <f t="shared" si="0"/>
        <v>0</v>
      </c>
      <c r="O19" s="48">
        <f t="shared" si="1"/>
        <v>25000</v>
      </c>
    </row>
    <row r="20" spans="1:15" ht="24" customHeight="1" x14ac:dyDescent="0.25">
      <c r="A20" s="47" t="s">
        <v>478</v>
      </c>
      <c r="B20" s="42" t="s">
        <v>16</v>
      </c>
      <c r="C20" s="47" t="s">
        <v>470</v>
      </c>
      <c r="D20" s="47" t="s">
        <v>364</v>
      </c>
      <c r="E20" s="47" t="s">
        <v>462</v>
      </c>
      <c r="F20" s="34">
        <v>44593</v>
      </c>
      <c r="G20" s="48">
        <v>25000</v>
      </c>
      <c r="H20" s="47">
        <v>0</v>
      </c>
      <c r="I20" s="48">
        <v>25000</v>
      </c>
      <c r="J20" s="47">
        <v>0</v>
      </c>
      <c r="K20" s="48">
        <v>0</v>
      </c>
      <c r="L20" s="47">
        <v>0</v>
      </c>
      <c r="M20" s="47">
        <v>0</v>
      </c>
      <c r="N20" s="48">
        <f t="shared" si="0"/>
        <v>0</v>
      </c>
      <c r="O20" s="48">
        <f t="shared" si="1"/>
        <v>25000</v>
      </c>
    </row>
    <row r="21" spans="1:15" x14ac:dyDescent="0.25">
      <c r="A21" s="49" t="s">
        <v>479</v>
      </c>
      <c r="B21" s="50">
        <f>COUNTA(A6:A20)</f>
        <v>15</v>
      </c>
      <c r="C21" s="51"/>
      <c r="D21" s="51"/>
      <c r="E21" s="51"/>
      <c r="F21" s="51"/>
      <c r="G21" s="52">
        <f>SUM(G6:G20)</f>
        <v>523000</v>
      </c>
      <c r="H21" s="53">
        <v>0</v>
      </c>
      <c r="I21" s="52">
        <v>523</v>
      </c>
      <c r="J21" s="53">
        <f t="shared" ref="J21:O21" si="2">SUM(J6:J20)</f>
        <v>0</v>
      </c>
      <c r="K21" s="52">
        <f t="shared" si="2"/>
        <v>22724.62</v>
      </c>
      <c r="L21" s="53">
        <f t="shared" si="2"/>
        <v>0</v>
      </c>
      <c r="M21" s="53">
        <f t="shared" si="2"/>
        <v>0</v>
      </c>
      <c r="N21" s="52">
        <f t="shared" si="2"/>
        <v>22724.62</v>
      </c>
      <c r="O21" s="52">
        <f t="shared" si="2"/>
        <v>500275.38</v>
      </c>
    </row>
    <row r="22" spans="1:15" x14ac:dyDescent="0.25">
      <c r="A22" s="44"/>
      <c r="B22" s="30"/>
      <c r="C22" s="26"/>
      <c r="D22" s="26"/>
      <c r="E22" s="27"/>
      <c r="F22" s="26"/>
      <c r="G22" s="45"/>
      <c r="H22" s="46"/>
      <c r="I22" s="45"/>
      <c r="J22" s="45"/>
      <c r="K22" s="45"/>
      <c r="L22" s="45"/>
      <c r="M22" s="45"/>
      <c r="N22" s="45"/>
      <c r="O22" s="45"/>
    </row>
    <row r="23" spans="1:15" x14ac:dyDescent="0.25">
      <c r="A23" s="12"/>
      <c r="B23" s="9"/>
      <c r="C23" s="4"/>
      <c r="D23" s="4"/>
      <c r="E23" s="5"/>
      <c r="F23" s="4"/>
      <c r="G23" s="13"/>
      <c r="H23" s="14"/>
      <c r="I23" s="13"/>
      <c r="J23" s="13"/>
      <c r="K23" s="13"/>
      <c r="L23" s="13"/>
      <c r="M23" s="13"/>
      <c r="N23" s="13"/>
      <c r="O23" s="13"/>
    </row>
    <row r="24" spans="1:15" x14ac:dyDescent="0.25">
      <c r="A24" s="12"/>
      <c r="B24" s="9"/>
      <c r="C24" s="4"/>
      <c r="D24" s="4"/>
      <c r="E24" s="5"/>
      <c r="F24" s="4"/>
      <c r="G24" s="13"/>
      <c r="H24" s="14"/>
      <c r="I24" s="13"/>
      <c r="J24" s="13"/>
      <c r="K24" s="13"/>
      <c r="L24" s="13"/>
      <c r="M24" s="13"/>
      <c r="N24" s="13"/>
      <c r="O24" s="13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250</v>
      </c>
      <c r="B26" s="16"/>
      <c r="C26" s="16"/>
      <c r="D26" s="3"/>
      <c r="E26" s="6"/>
      <c r="F26" s="63" t="s">
        <v>251</v>
      </c>
      <c r="G26" s="63"/>
      <c r="H26" s="63"/>
      <c r="I26" s="16"/>
      <c r="J26" s="16"/>
      <c r="K26" s="16"/>
      <c r="L26" s="8"/>
      <c r="M26" s="8"/>
      <c r="N26" s="8"/>
      <c r="O26" s="8"/>
    </row>
    <row r="28" spans="1:15" x14ac:dyDescent="0.25">
      <c r="F28" s="11"/>
    </row>
    <row r="38" spans="4:13" x14ac:dyDescent="0.25">
      <c r="D38" s="11"/>
      <c r="E38" s="11"/>
      <c r="G38" s="11"/>
      <c r="I38" s="11"/>
      <c r="L38" s="11"/>
      <c r="M38" s="11"/>
    </row>
    <row r="43" spans="4:13" x14ac:dyDescent="0.25">
      <c r="F43" s="11"/>
    </row>
  </sheetData>
  <mergeCells count="1">
    <mergeCell ref="F26:H26"/>
  </mergeCells>
  <conditionalFormatting sqref="A23:A25">
    <cfRule type="duplicateValues" dxfId="3" priority="2"/>
  </conditionalFormatting>
  <conditionalFormatting sqref="A26">
    <cfRule type="duplicateValues" dxfId="2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85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4:O23"/>
  <sheetViews>
    <sheetView zoomScaleNormal="100" zoomScalePageLayoutView="70" workbookViewId="0">
      <selection activeCell="O8" sqref="O8"/>
    </sheetView>
  </sheetViews>
  <sheetFormatPr baseColWidth="10" defaultRowHeight="15" x14ac:dyDescent="0.25"/>
  <cols>
    <col min="1" max="1" width="34.42578125" customWidth="1"/>
    <col min="2" max="2" width="9" customWidth="1"/>
    <col min="3" max="3" width="20.14062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4" spans="1:15" x14ac:dyDescent="0.25">
      <c r="A4" s="30" t="s">
        <v>487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22.5" x14ac:dyDescent="0.25">
      <c r="A5" s="32" t="s">
        <v>0</v>
      </c>
      <c r="B5" s="32" t="s">
        <v>445</v>
      </c>
      <c r="C5" s="32" t="s">
        <v>2</v>
      </c>
      <c r="D5" s="32" t="s">
        <v>446</v>
      </c>
      <c r="E5" s="32" t="s">
        <v>447</v>
      </c>
      <c r="F5" s="32" t="s">
        <v>448</v>
      </c>
      <c r="G5" s="32" t="s">
        <v>6</v>
      </c>
      <c r="H5" s="32" t="s">
        <v>7</v>
      </c>
      <c r="I5" s="32" t="s">
        <v>449</v>
      </c>
      <c r="J5" s="32" t="s">
        <v>9</v>
      </c>
      <c r="K5" s="32" t="s">
        <v>10</v>
      </c>
      <c r="L5" s="32" t="s">
        <v>11</v>
      </c>
      <c r="M5" s="32" t="s">
        <v>12</v>
      </c>
      <c r="N5" s="32" t="s">
        <v>13</v>
      </c>
      <c r="O5" s="32" t="s">
        <v>450</v>
      </c>
    </row>
    <row r="6" spans="1:15" ht="28.5" customHeight="1" x14ac:dyDescent="0.25">
      <c r="A6" s="47" t="s">
        <v>73</v>
      </c>
      <c r="B6" s="42" t="s">
        <v>16</v>
      </c>
      <c r="C6" s="54" t="s">
        <v>74</v>
      </c>
      <c r="D6" s="47" t="s">
        <v>376</v>
      </c>
      <c r="E6" s="42" t="s">
        <v>485</v>
      </c>
      <c r="F6" s="34">
        <v>40026</v>
      </c>
      <c r="G6" s="48">
        <v>55000</v>
      </c>
      <c r="H6" s="47">
        <v>0</v>
      </c>
      <c r="I6" s="48">
        <v>55000</v>
      </c>
      <c r="J6" s="48">
        <v>1578.5</v>
      </c>
      <c r="K6" s="48">
        <v>9753.1200000000008</v>
      </c>
      <c r="L6" s="47">
        <v>1672</v>
      </c>
      <c r="M6" s="47">
        <v>0</v>
      </c>
      <c r="N6" s="48">
        <v>13003.62</v>
      </c>
      <c r="O6" s="48">
        <v>41996.38</v>
      </c>
    </row>
    <row r="7" spans="1:15" ht="28.5" customHeight="1" x14ac:dyDescent="0.25">
      <c r="A7" s="47" t="s">
        <v>113</v>
      </c>
      <c r="B7" s="42" t="s">
        <v>16</v>
      </c>
      <c r="C7" s="54" t="s">
        <v>114</v>
      </c>
      <c r="D7" s="47" t="s">
        <v>364</v>
      </c>
      <c r="E7" s="42" t="s">
        <v>485</v>
      </c>
      <c r="F7" s="34">
        <v>44501</v>
      </c>
      <c r="G7" s="48">
        <v>20000</v>
      </c>
      <c r="H7" s="47">
        <v>0</v>
      </c>
      <c r="I7" s="48">
        <v>20000</v>
      </c>
      <c r="J7" s="47">
        <v>574</v>
      </c>
      <c r="K7" s="48">
        <v>1854</v>
      </c>
      <c r="L7" s="47">
        <v>608</v>
      </c>
      <c r="M7" s="47">
        <v>0</v>
      </c>
      <c r="N7" s="48">
        <v>3036</v>
      </c>
      <c r="O7" s="48">
        <v>16964</v>
      </c>
    </row>
    <row r="8" spans="1:15" ht="28.5" customHeight="1" x14ac:dyDescent="0.25">
      <c r="A8" s="47" t="s">
        <v>89</v>
      </c>
      <c r="B8" s="42" t="s">
        <v>28</v>
      </c>
      <c r="C8" s="54" t="s">
        <v>90</v>
      </c>
      <c r="D8" s="47" t="s">
        <v>486</v>
      </c>
      <c r="E8" s="42" t="s">
        <v>485</v>
      </c>
      <c r="F8" s="34">
        <v>39448</v>
      </c>
      <c r="G8" s="48">
        <v>10000</v>
      </c>
      <c r="H8" s="47">
        <v>0</v>
      </c>
      <c r="I8" s="48">
        <v>10000</v>
      </c>
      <c r="J8" s="47">
        <v>287</v>
      </c>
      <c r="K8" s="47">
        <v>911.71</v>
      </c>
      <c r="L8" s="47">
        <v>304</v>
      </c>
      <c r="M8" s="47">
        <v>0</v>
      </c>
      <c r="N8" s="48">
        <v>1502.71</v>
      </c>
      <c r="O8" s="48">
        <v>8487.5400000000009</v>
      </c>
    </row>
    <row r="9" spans="1:15" ht="28.5" customHeight="1" x14ac:dyDescent="0.25">
      <c r="A9" s="47" t="s">
        <v>86</v>
      </c>
      <c r="B9" s="42" t="s">
        <v>28</v>
      </c>
      <c r="C9" s="54" t="s">
        <v>87</v>
      </c>
      <c r="D9" s="54" t="s">
        <v>386</v>
      </c>
      <c r="E9" s="42" t="s">
        <v>485</v>
      </c>
      <c r="F9" s="34">
        <v>41640</v>
      </c>
      <c r="G9" s="48">
        <v>15000</v>
      </c>
      <c r="H9" s="47">
        <v>0</v>
      </c>
      <c r="I9" s="48">
        <v>15000</v>
      </c>
      <c r="J9" s="47">
        <v>430.5</v>
      </c>
      <c r="K9" s="47">
        <v>442.65</v>
      </c>
      <c r="L9" s="47">
        <v>456</v>
      </c>
      <c r="M9" s="47">
        <v>0</v>
      </c>
      <c r="N9" s="48">
        <v>1329.15</v>
      </c>
      <c r="O9" s="48">
        <v>13670.85</v>
      </c>
    </row>
    <row r="10" spans="1:15" x14ac:dyDescent="0.25">
      <c r="A10" s="55" t="s">
        <v>444</v>
      </c>
      <c r="B10" s="56">
        <v>4</v>
      </c>
      <c r="C10" s="51"/>
      <c r="D10" s="51"/>
      <c r="E10" s="57"/>
      <c r="F10" s="57"/>
      <c r="G10" s="52">
        <f>SUM(G6:G9)</f>
        <v>100000</v>
      </c>
      <c r="H10" s="52">
        <v>0</v>
      </c>
      <c r="I10" s="52">
        <f>SUM(I6:I9)</f>
        <v>100000</v>
      </c>
      <c r="J10" s="52">
        <f>SUM(J6:J9)</f>
        <v>2870</v>
      </c>
      <c r="K10" s="52">
        <f>SUM(K6:K9)</f>
        <v>12961.480000000001</v>
      </c>
      <c r="L10" s="52">
        <f>SUM(L6:L9)</f>
        <v>3040</v>
      </c>
      <c r="M10" s="52">
        <v>0</v>
      </c>
      <c r="N10" s="52">
        <f>SUM(N6:N9)</f>
        <v>18871.480000000003</v>
      </c>
      <c r="O10" s="52">
        <f>SUM(O6:O9)</f>
        <v>81118.77</v>
      </c>
    </row>
    <row r="11" spans="1:15" x14ac:dyDescent="0.25">
      <c r="A11" s="44"/>
      <c r="B11" s="30"/>
      <c r="C11" s="26"/>
      <c r="D11" s="26"/>
      <c r="E11" s="27"/>
      <c r="F11" s="26"/>
      <c r="G11" s="45"/>
      <c r="H11" s="46"/>
      <c r="I11" s="45"/>
      <c r="J11" s="45"/>
      <c r="K11" s="45"/>
      <c r="L11" s="45"/>
      <c r="M11" s="45"/>
      <c r="N11" s="45"/>
      <c r="O11" s="45"/>
    </row>
    <row r="12" spans="1:15" x14ac:dyDescent="0.25">
      <c r="A12" s="12"/>
      <c r="B12" s="9"/>
      <c r="C12" s="4"/>
      <c r="D12" s="4"/>
      <c r="E12" s="5"/>
      <c r="F12" s="4"/>
      <c r="G12" s="13"/>
      <c r="H12" s="14"/>
      <c r="I12" s="13"/>
      <c r="J12" s="13"/>
      <c r="K12" s="13"/>
      <c r="L12" s="13"/>
      <c r="M12" s="13"/>
      <c r="N12" s="13"/>
      <c r="O12" s="13"/>
    </row>
    <row r="13" spans="1:15" x14ac:dyDescent="0.25">
      <c r="A13" s="12"/>
      <c r="B13" s="9"/>
      <c r="C13" s="4"/>
      <c r="D13" s="4"/>
      <c r="E13" s="5"/>
      <c r="F13" s="4"/>
      <c r="G13" s="13"/>
      <c r="H13" s="14"/>
      <c r="I13" s="13"/>
      <c r="J13" s="13"/>
      <c r="K13" s="13"/>
      <c r="L13" s="13"/>
      <c r="M13" s="13"/>
      <c r="N13" s="13"/>
      <c r="O13" s="13"/>
    </row>
    <row r="14" spans="1:15" x14ac:dyDescent="0.25">
      <c r="A14" s="3"/>
      <c r="B14" s="3"/>
      <c r="C14" s="3"/>
      <c r="D14" s="3"/>
      <c r="E14" s="6"/>
      <c r="F14" s="3"/>
      <c r="G14" s="3"/>
      <c r="H14" s="7"/>
      <c r="I14" s="3"/>
      <c r="J14" s="3"/>
      <c r="K14" s="3"/>
      <c r="L14" s="3"/>
      <c r="M14" s="3"/>
      <c r="N14" s="3"/>
      <c r="O14" s="3"/>
    </row>
    <row r="15" spans="1:15" x14ac:dyDescent="0.25">
      <c r="A15" s="7" t="s">
        <v>250</v>
      </c>
      <c r="B15" s="16"/>
      <c r="C15" s="16"/>
      <c r="D15" s="3"/>
      <c r="E15" s="6"/>
      <c r="F15" s="63" t="s">
        <v>251</v>
      </c>
      <c r="G15" s="63"/>
      <c r="H15" s="63"/>
      <c r="I15" s="16"/>
      <c r="J15" s="16"/>
      <c r="K15" s="16"/>
      <c r="L15" s="8"/>
      <c r="M15" s="8"/>
      <c r="N15" s="8"/>
      <c r="O15" s="8"/>
    </row>
    <row r="22" spans="7:13" x14ac:dyDescent="0.25">
      <c r="H22" s="63"/>
      <c r="I22" s="63"/>
      <c r="J22" s="63"/>
      <c r="K22" s="3"/>
      <c r="L22" s="3"/>
      <c r="M22" s="3"/>
    </row>
    <row r="23" spans="7:13" x14ac:dyDescent="0.25">
      <c r="G23" s="63"/>
      <c r="H23" s="63"/>
      <c r="I23" s="63"/>
      <c r="J23" s="3"/>
      <c r="K23" s="3"/>
      <c r="L23" s="3"/>
    </row>
  </sheetData>
  <mergeCells count="3">
    <mergeCell ref="H22:J22"/>
    <mergeCell ref="G23:I23"/>
    <mergeCell ref="F15:H15"/>
  </mergeCells>
  <conditionalFormatting sqref="A12:A14">
    <cfRule type="duplicateValues" dxfId="1" priority="2"/>
  </conditionalFormatting>
  <conditionalFormatting sqref="A15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73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Ileana Abad Fernandez</cp:lastModifiedBy>
  <cp:revision/>
  <cp:lastPrinted>2023-02-24T14:33:37Z</cp:lastPrinted>
  <dcterms:created xsi:type="dcterms:W3CDTF">2022-12-20T18:48:02Z</dcterms:created>
  <dcterms:modified xsi:type="dcterms:W3CDTF">2023-04-05T12:05:30Z</dcterms:modified>
  <cp:category/>
  <cp:contentStatus/>
</cp:coreProperties>
</file>