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PORTAL APROBADO DEL AÑO\2022\"/>
    </mc:Choice>
  </mc:AlternateContent>
  <xr:revisionPtr revIDLastSave="0" documentId="8_{5E651E61-DC9D-4A6D-9A3A-F6B5DC4F8090}" xr6:coauthVersionLast="47" xr6:coauthVersionMax="47" xr10:uidLastSave="{00000000-0000-0000-0000-000000000000}"/>
  <bookViews>
    <workbookView xWindow="-120" yWindow="-120" windowWidth="29040" windowHeight="15840" xr2:uid="{13B4A40C-C5FB-467C-ACC7-673620C99F81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F42" i="1"/>
  <c r="F41" i="1"/>
  <c r="F35" i="1" s="1"/>
  <c r="I35" i="1" s="1"/>
  <c r="F40" i="1"/>
  <c r="F39" i="1"/>
  <c r="F38" i="1"/>
  <c r="F37" i="1"/>
  <c r="I36" i="1"/>
  <c r="H36" i="1"/>
  <c r="F36" i="1"/>
  <c r="G35" i="1"/>
  <c r="E35" i="1"/>
  <c r="D35" i="1"/>
  <c r="F34" i="1"/>
  <c r="F33" i="1"/>
  <c r="E33" i="1"/>
  <c r="F32" i="1"/>
  <c r="I32" i="1" s="1"/>
  <c r="H31" i="1"/>
  <c r="F31" i="1"/>
  <c r="I31" i="1" s="1"/>
  <c r="F30" i="1"/>
  <c r="I29" i="1"/>
  <c r="H29" i="1"/>
  <c r="F29" i="1"/>
  <c r="F28" i="1"/>
  <c r="I28" i="1" s="1"/>
  <c r="I27" i="1"/>
  <c r="H27" i="1"/>
  <c r="F27" i="1"/>
  <c r="F26" i="1"/>
  <c r="H26" i="1" s="1"/>
  <c r="G25" i="1"/>
  <c r="E25" i="1"/>
  <c r="D25" i="1"/>
  <c r="D7" i="1" s="1"/>
  <c r="I24" i="1"/>
  <c r="H24" i="1"/>
  <c r="F24" i="1"/>
  <c r="H23" i="1"/>
  <c r="F23" i="1"/>
  <c r="I23" i="1" s="1"/>
  <c r="I22" i="1"/>
  <c r="H22" i="1"/>
  <c r="F22" i="1"/>
  <c r="F21" i="1"/>
  <c r="I21" i="1" s="1"/>
  <c r="I20" i="1"/>
  <c r="H20" i="1"/>
  <c r="F20" i="1"/>
  <c r="F19" i="1"/>
  <c r="F15" i="1" s="1"/>
  <c r="I18" i="1"/>
  <c r="H18" i="1"/>
  <c r="F18" i="1"/>
  <c r="I17" i="1"/>
  <c r="F17" i="1"/>
  <c r="H17" i="1" s="1"/>
  <c r="H16" i="1"/>
  <c r="F16" i="1"/>
  <c r="I16" i="1" s="1"/>
  <c r="G15" i="1"/>
  <c r="G8" i="1" s="1"/>
  <c r="E15" i="1"/>
  <c r="E7" i="1" s="1"/>
  <c r="D15" i="1"/>
  <c r="I14" i="1"/>
  <c r="F14" i="1"/>
  <c r="H14" i="1" s="1"/>
  <c r="H13" i="1"/>
  <c r="F13" i="1"/>
  <c r="I13" i="1" s="1"/>
  <c r="F12" i="1"/>
  <c r="I12" i="1" s="1"/>
  <c r="I11" i="1"/>
  <c r="H11" i="1"/>
  <c r="F11" i="1"/>
  <c r="G10" i="1"/>
  <c r="E10" i="1"/>
  <c r="D10" i="1"/>
  <c r="G9" i="1"/>
  <c r="I9" i="1" s="1"/>
  <c r="H8" i="1" l="1"/>
  <c r="I8" i="1"/>
  <c r="H10" i="1"/>
  <c r="I25" i="1"/>
  <c r="H15" i="1"/>
  <c r="I26" i="1"/>
  <c r="H9" i="1"/>
  <c r="H12" i="1"/>
  <c r="H32" i="1"/>
  <c r="F10" i="1"/>
  <c r="H21" i="1"/>
  <c r="H28" i="1"/>
  <c r="H25" i="1" s="1"/>
  <c r="G7" i="1"/>
  <c r="F25" i="1"/>
  <c r="I15" i="1"/>
  <c r="I10" i="1" l="1"/>
  <c r="F7" i="1"/>
  <c r="H7" i="1" s="1"/>
  <c r="I7" i="1"/>
</calcChain>
</file>

<file path=xl/sharedStrings.xml><?xml version="1.0" encoding="utf-8"?>
<sst xmlns="http://schemas.openxmlformats.org/spreadsheetml/2006/main" count="91" uniqueCount="90">
  <si>
    <t xml:space="preserve">MINISTERIO DE AGRICULTURA </t>
  </si>
  <si>
    <t>CONSEJO DOMINICANO DE PESCA Y ACUICULTURA</t>
  </si>
  <si>
    <t>PRESUPUESTO APROBADO AÑO 2022</t>
  </si>
  <si>
    <t>VALORES EN RD$</t>
  </si>
  <si>
    <t>FONDO PRESUPUESTARIO 10-100 Y FONDO PROPIO 30-102</t>
  </si>
  <si>
    <t>DETALLE</t>
  </si>
  <si>
    <t>PRESUPUESTO INICIAL</t>
  </si>
  <si>
    <t>MODIFICACIONES PRESUPUESTARIAS</t>
  </si>
  <si>
    <t>PRESUPUESTO VIGENTE</t>
  </si>
  <si>
    <t>MONTO DEVENGADO</t>
  </si>
  <si>
    <t>BALANCE</t>
  </si>
  <si>
    <t xml:space="preserve">% DE EJECUCION </t>
  </si>
  <si>
    <r>
      <rPr>
        <b/>
        <sz val="11"/>
        <color theme="1"/>
        <rFont val="Calibri"/>
        <family val="2"/>
      </rPr>
      <t>CONSEJO DOMINICANO DE PESCA Y ACUICULTURA</t>
    </r>
  </si>
  <si>
    <r>
      <rPr>
        <sz val="11"/>
        <color theme="1"/>
        <rFont val="Calibri"/>
        <family val="2"/>
      </rPr>
      <t>CONSEJO DOMINICANO DE PESCA Y ACUICULTURA</t>
    </r>
  </si>
  <si>
    <r>
      <rPr>
        <b/>
        <sz val="11"/>
        <color theme="1"/>
        <rFont val="Calibri"/>
        <family val="2"/>
      </rPr>
      <t>REMUNERACIONES Y CONTRIBUCIONES</t>
    </r>
  </si>
  <si>
    <r>
      <rPr>
        <sz val="11"/>
        <color theme="1"/>
        <rFont val="Calibri"/>
        <family val="2"/>
      </rPr>
      <t>2.1.1</t>
    </r>
  </si>
  <si>
    <r>
      <rPr>
        <sz val="11"/>
        <color theme="1"/>
        <rFont val="Calibri"/>
        <family val="2"/>
      </rPr>
      <t>REMUNERACIONES</t>
    </r>
  </si>
  <si>
    <r>
      <rPr>
        <sz val="11"/>
        <color theme="1"/>
        <rFont val="Calibri"/>
        <family val="2"/>
      </rPr>
      <t>2.1.2</t>
    </r>
  </si>
  <si>
    <r>
      <rPr>
        <sz val="11"/>
        <color theme="1"/>
        <rFont val="Calibri"/>
        <family val="2"/>
      </rPr>
      <t>SOBRESUELDOS</t>
    </r>
  </si>
  <si>
    <r>
      <rPr>
        <sz val="11"/>
        <color theme="1"/>
        <rFont val="Calibri"/>
        <family val="2"/>
      </rPr>
      <t>2.1.3</t>
    </r>
  </si>
  <si>
    <r>
      <rPr>
        <sz val="11"/>
        <color theme="1"/>
        <rFont val="Calibri"/>
        <family val="2"/>
      </rPr>
      <t>DIETAS Y GASTOS DE REPRESENTACIÓN</t>
    </r>
  </si>
  <si>
    <r>
      <rPr>
        <sz val="11"/>
        <color theme="1"/>
        <rFont val="Calibri"/>
        <family val="2"/>
      </rPr>
      <t>2.1.5</t>
    </r>
  </si>
  <si>
    <r>
      <rPr>
        <sz val="11"/>
        <color theme="1"/>
        <rFont val="Calibri"/>
        <family val="2"/>
      </rPr>
      <t>CONTRIBUCIONES A LA SEGURIDAD SOCIAL</t>
    </r>
  </si>
  <si>
    <r>
      <rPr>
        <b/>
        <sz val="11"/>
        <color theme="1"/>
        <rFont val="Calibri"/>
        <family val="2"/>
      </rPr>
      <t>CONTRATACIÓN DE SERVICIOS</t>
    </r>
  </si>
  <si>
    <r>
      <rPr>
        <sz val="11"/>
        <color theme="1"/>
        <rFont val="Calibri"/>
        <family val="2"/>
      </rPr>
      <t>2.2.1</t>
    </r>
  </si>
  <si>
    <r>
      <rPr>
        <sz val="11"/>
        <color theme="1"/>
        <rFont val="Calibri"/>
        <family val="2"/>
      </rPr>
      <t>SERVICIOS BÁSICOS</t>
    </r>
  </si>
  <si>
    <r>
      <rPr>
        <sz val="11"/>
        <color theme="1"/>
        <rFont val="Calibri"/>
        <family val="2"/>
      </rPr>
      <t>2.2.2</t>
    </r>
  </si>
  <si>
    <r>
      <rPr>
        <sz val="11"/>
        <color theme="1"/>
        <rFont val="Calibri"/>
        <family val="2"/>
      </rPr>
      <t>PUBLICIDAD, IMPRESIÓN Y ENCUADERNACIÓN</t>
    </r>
  </si>
  <si>
    <r>
      <rPr>
        <sz val="11"/>
        <color theme="1"/>
        <rFont val="Calibri"/>
        <family val="2"/>
      </rPr>
      <t>2.2.3</t>
    </r>
  </si>
  <si>
    <r>
      <rPr>
        <sz val="11"/>
        <color theme="1"/>
        <rFont val="Calibri"/>
        <family val="2"/>
      </rPr>
      <t>VIÁTICOS</t>
    </r>
  </si>
  <si>
    <t>2.2.4</t>
  </si>
  <si>
    <t>TRANSPORTE Y ALMACENAJE</t>
  </si>
  <si>
    <r>
      <rPr>
        <sz val="11"/>
        <color theme="1"/>
        <rFont val="Calibri"/>
        <family val="2"/>
      </rPr>
      <t>2.2.5</t>
    </r>
  </si>
  <si>
    <r>
      <rPr>
        <sz val="11"/>
        <color theme="1"/>
        <rFont val="Calibri"/>
        <family val="2"/>
      </rPr>
      <t>ALQUILERES Y RENTAS</t>
    </r>
  </si>
  <si>
    <r>
      <rPr>
        <sz val="11"/>
        <color theme="1"/>
        <rFont val="Calibri"/>
        <family val="2"/>
      </rPr>
      <t>2.2.6</t>
    </r>
  </si>
  <si>
    <r>
      <rPr>
        <sz val="11"/>
        <color theme="1"/>
        <rFont val="Calibri"/>
        <family val="2"/>
      </rPr>
      <t>SEGUROS</t>
    </r>
  </si>
  <si>
    <r>
      <rPr>
        <sz val="11"/>
        <color theme="1"/>
        <rFont val="Calibri"/>
        <family val="2"/>
      </rPr>
      <t>2.2.7</t>
    </r>
  </si>
  <si>
    <r>
      <rPr>
        <sz val="11"/>
        <color theme="1"/>
        <rFont val="Calibri"/>
        <family val="2"/>
      </rPr>
      <t>SERVICIOS DE CONSERVACIÓN, REPARACIONES MENORES E INSTALACIONES TEMPORALES</t>
    </r>
  </si>
  <si>
    <r>
      <rPr>
        <sz val="11"/>
        <color theme="1"/>
        <rFont val="Calibri"/>
        <family val="2"/>
      </rPr>
      <t>2.2.8</t>
    </r>
  </si>
  <si>
    <r>
      <rPr>
        <sz val="11"/>
        <color theme="1"/>
        <rFont val="Calibri"/>
        <family val="2"/>
      </rPr>
      <t>OTROS SERVICIOS NO INCLUIDOS EN CONCEPTOS ANTERIORES</t>
    </r>
  </si>
  <si>
    <r>
      <rPr>
        <sz val="11"/>
        <color theme="1"/>
        <rFont val="Calibri"/>
        <family val="2"/>
      </rPr>
      <t>2.2.9</t>
    </r>
  </si>
  <si>
    <r>
      <rPr>
        <sz val="11"/>
        <color theme="1"/>
        <rFont val="Calibri"/>
        <family val="2"/>
      </rPr>
      <t>OTRAS CONTRATACIONES DE SERVICIOS</t>
    </r>
  </si>
  <si>
    <r>
      <rPr>
        <b/>
        <sz val="11"/>
        <color theme="1"/>
        <rFont val="Calibri"/>
        <family val="2"/>
      </rPr>
      <t>MATERIALES Y SUMINISTROS</t>
    </r>
  </si>
  <si>
    <r>
      <rPr>
        <sz val="11"/>
        <color theme="1"/>
        <rFont val="Calibri"/>
        <family val="2"/>
      </rPr>
      <t>2.3.1</t>
    </r>
  </si>
  <si>
    <r>
      <rPr>
        <sz val="11"/>
        <color theme="1"/>
        <rFont val="Calibri"/>
        <family val="2"/>
      </rPr>
      <t>ALIMENTOS Y PRODUCTOS AGROFORESTALES</t>
    </r>
  </si>
  <si>
    <r>
      <rPr>
        <sz val="11"/>
        <color theme="1"/>
        <rFont val="Calibri"/>
        <family val="2"/>
      </rPr>
      <t>2.3.2</t>
    </r>
  </si>
  <si>
    <r>
      <rPr>
        <sz val="11"/>
        <color theme="1"/>
        <rFont val="Calibri"/>
        <family val="2"/>
      </rPr>
      <t>TEXTILES Y VESTUARIOS</t>
    </r>
  </si>
  <si>
    <r>
      <rPr>
        <sz val="11"/>
        <color theme="1"/>
        <rFont val="Calibri"/>
        <family val="2"/>
      </rPr>
      <t>2.3.3</t>
    </r>
  </si>
  <si>
    <r>
      <rPr>
        <sz val="11"/>
        <color theme="1"/>
        <rFont val="Calibri"/>
        <family val="2"/>
      </rPr>
      <t>PRODUCTOS DE PAPEL, CARTÓN E IMPRESOS</t>
    </r>
  </si>
  <si>
    <r>
      <rPr>
        <sz val="11"/>
        <color theme="1"/>
        <rFont val="Calibri"/>
        <family val="2"/>
      </rPr>
      <t>2.3.5</t>
    </r>
  </si>
  <si>
    <r>
      <rPr>
        <sz val="11"/>
        <color theme="1"/>
        <rFont val="Calibri"/>
        <family val="2"/>
      </rPr>
      <t>PRODUCTOS DE CUERO, CAUCHO Y PLÁSTICO</t>
    </r>
  </si>
  <si>
    <t>2.3.6</t>
  </si>
  <si>
    <t>PRODUCTOS DE MINERIAS METÁLICOS Y NO METÁLICOS</t>
  </si>
  <si>
    <r>
      <rPr>
        <sz val="11"/>
        <color theme="1"/>
        <rFont val="Calibri"/>
        <family val="2"/>
      </rPr>
      <t>2.3.7</t>
    </r>
  </si>
  <si>
    <r>
      <rPr>
        <sz val="11"/>
        <color theme="1"/>
        <rFont val="Calibri"/>
        <family val="2"/>
      </rPr>
      <t>COMBUSTIBLES, LUBRICANTES, PRODUCTOS QUÍMICOS Y CONEXOS</t>
    </r>
  </si>
  <si>
    <r>
      <rPr>
        <sz val="11"/>
        <color theme="1"/>
        <rFont val="Calibri"/>
        <family val="2"/>
      </rPr>
      <t>2.3.9</t>
    </r>
  </si>
  <si>
    <r>
      <rPr>
        <sz val="11"/>
        <color theme="1"/>
        <rFont val="Calibri"/>
        <family val="2"/>
      </rPr>
      <t>PRODUCTOS Y ÚTILES VARIOS</t>
    </r>
  </si>
  <si>
    <t>TRANSFERENCIAS CORRIENTES</t>
  </si>
  <si>
    <t>2.4.7</t>
  </si>
  <si>
    <t>TRANSFERENCIAS CORRIENTES AL SECTOR EXTERNO</t>
  </si>
  <si>
    <r>
      <rPr>
        <b/>
        <sz val="11"/>
        <color theme="1"/>
        <rFont val="Calibri"/>
        <family val="2"/>
      </rPr>
      <t>BIENES MUEBLES, INMUEBLES E INTANGIBLES</t>
    </r>
  </si>
  <si>
    <r>
      <rPr>
        <sz val="11"/>
        <color theme="1"/>
        <rFont val="Calibri"/>
        <family val="2"/>
      </rPr>
      <t>2.6.1</t>
    </r>
  </si>
  <si>
    <r>
      <rPr>
        <sz val="11"/>
        <color theme="1"/>
        <rFont val="Calibri"/>
        <family val="2"/>
      </rPr>
      <t>MOBILIARIO Y EQUIPO</t>
    </r>
  </si>
  <si>
    <t xml:space="preserve">2.6.2  </t>
  </si>
  <si>
    <t>MOBILIARIO Y EQUIPO DE AUDIO, AUDIOVISUAL, RECREATIVO  Y EDUCACIONAL</t>
  </si>
  <si>
    <t>2.6.3</t>
  </si>
  <si>
    <t>EQUIPO E INSTRUMENTAL, CIENTIFICO Y LABORATORIO</t>
  </si>
  <si>
    <t>2.6.4</t>
  </si>
  <si>
    <t>VEHÍCULOS Y EQUIPO DE TRANSPORTE, TRACCIÓN Y ELEVACIÓN</t>
  </si>
  <si>
    <t>2.6.5</t>
  </si>
  <si>
    <t>MAQUINARIA, OTROS EQUIPOS Y HERRAMIENTAS</t>
  </si>
  <si>
    <t>2.6.7</t>
  </si>
  <si>
    <t xml:space="preserve">ACTIVOS BIOLÓGICOS </t>
  </si>
  <si>
    <t>2.6.8</t>
  </si>
  <si>
    <t>BIENES INTANGIBLES</t>
  </si>
  <si>
    <t xml:space="preserve">Fuente: SIGEF </t>
  </si>
  <si>
    <t>Fuente de registro: 01 de enero al 30 de abril 2022</t>
  </si>
  <si>
    <t>Fecha de imputación: hasta del 30 de abril 2022</t>
  </si>
  <si>
    <r>
      <rPr>
        <b/>
        <sz val="7"/>
        <color theme="1"/>
        <rFont val="Calibri Light"/>
        <family val="2"/>
        <scheme val="major"/>
      </rPr>
      <t>Presupuesto aprobado</t>
    </r>
    <r>
      <rPr>
        <sz val="7"/>
        <color rgb="FF000000"/>
        <rFont val="Calibri Light"/>
        <family val="2"/>
        <scheme val="major"/>
      </rPr>
      <t>: Se refiere al prepuesto aprobado en Ley de Prespuesto General del Estado</t>
    </r>
  </si>
  <si>
    <r>
      <rPr>
        <b/>
        <sz val="7"/>
        <color theme="1"/>
        <rFont val="Calibri Light"/>
        <family val="2"/>
        <scheme val="major"/>
      </rPr>
      <t>Presupuesto modificado</t>
    </r>
    <r>
      <rPr>
        <sz val="7"/>
        <color rgb="FF000000"/>
        <rFont val="Calibri Light"/>
        <family val="2"/>
        <scheme val="maj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</si>
  <si>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</si>
  <si>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7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</si>
  <si>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</si>
  <si>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</si>
  <si>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Melba Peña García</t>
  </si>
  <si>
    <t xml:space="preserve">                                                                Pedro Antonio Gilbert Noboa</t>
  </si>
  <si>
    <t>Carlos Then Contin</t>
  </si>
  <si>
    <t>Enc. de Presupuesto</t>
  </si>
  <si>
    <t xml:space="preserve">                                                               Director Administrativo y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</si>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</sst>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20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sz val="7"/>
      <color theme="1"/>
      <name val="Calibri"/>
      <family val="2"/>
    </font>
    <font>
      <sz val="7"/>
      <name val="Calibri"/>
      <family val="2"/>
    </font>
    <font>
      <sz val="7"/>
      <color rgb="FF000000"/>
      <name val="Calibri Light"/>
      <family val="2"/>
      <scheme val="major"/>
    </font>
    <font>
      <b/>
      <sz val="7"/>
      <color theme="1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u/>
      <sz val="7"/>
      <color theme="1"/>
      <name val="Calibri Light"/>
      <family val="2"/>
      <scheme val="major"/>
    </font>
    <font>
      <sz val="10"/>
      <color rgb="FFFF0000"/>
      <name val="Calibri"/>
      <family val="2"/>
    </font>
    <font>
      <b/>
      <u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right" vertical="top" shrinkToFit="1"/>
    </xf>
    <xf numFmtId="0" fontId="8" fillId="2" borderId="8" xfId="0" applyFont="1" applyFill="1" applyBorder="1" applyAlignment="1">
      <alignment horizontal="left" vertical="top" wrapText="1"/>
    </xf>
    <xf numFmtId="4" fontId="7" fillId="2" borderId="9" xfId="0" applyNumberFormat="1" applyFont="1" applyFill="1" applyBorder="1" applyAlignment="1">
      <alignment horizontal="right" vertical="top" shrinkToFit="1"/>
    </xf>
    <xf numFmtId="4" fontId="7" fillId="2" borderId="10" xfId="0" applyNumberFormat="1" applyFont="1" applyFill="1" applyBorder="1" applyAlignment="1">
      <alignment horizontal="right" vertical="top" shrinkToFit="1"/>
    </xf>
    <xf numFmtId="4" fontId="7" fillId="2" borderId="11" xfId="0" applyNumberFormat="1" applyFont="1" applyFill="1" applyBorder="1" applyAlignment="1">
      <alignment horizontal="right" vertical="top" shrinkToFit="1"/>
    </xf>
    <xf numFmtId="4" fontId="7" fillId="2" borderId="12" xfId="0" applyNumberFormat="1" applyFont="1" applyFill="1" applyBorder="1" applyAlignment="1">
      <alignment horizontal="right" vertical="top" shrinkToFit="1"/>
    </xf>
    <xf numFmtId="164" fontId="9" fillId="0" borderId="13" xfId="0" applyNumberFormat="1" applyFont="1" applyBorder="1" applyAlignment="1">
      <alignment horizontal="right" vertical="top" shrinkToFit="1"/>
    </xf>
    <xf numFmtId="0" fontId="10" fillId="0" borderId="14" xfId="0" applyFont="1" applyBorder="1" applyAlignment="1">
      <alignment horizontal="left" vertical="top" wrapText="1"/>
    </xf>
    <xf numFmtId="4" fontId="9" fillId="0" borderId="15" xfId="0" applyNumberFormat="1" applyFont="1" applyBorder="1" applyAlignment="1">
      <alignment horizontal="right" vertical="top" shrinkToFit="1"/>
    </xf>
    <xf numFmtId="4" fontId="9" fillId="2" borderId="16" xfId="0" applyNumberFormat="1" applyFont="1" applyFill="1" applyBorder="1" applyAlignment="1">
      <alignment horizontal="right" vertical="top" shrinkToFit="1"/>
    </xf>
    <xf numFmtId="4" fontId="9" fillId="0" borderId="14" xfId="0" applyNumberFormat="1" applyFont="1" applyBorder="1" applyAlignment="1">
      <alignment horizontal="right" vertical="top" shrinkToFit="1"/>
    </xf>
    <xf numFmtId="4" fontId="9" fillId="2" borderId="15" xfId="0" applyNumberFormat="1" applyFont="1" applyFill="1" applyBorder="1" applyAlignment="1">
      <alignment horizontal="right" vertical="top" shrinkToFit="1"/>
    </xf>
    <xf numFmtId="165" fontId="9" fillId="0" borderId="13" xfId="0" applyNumberFormat="1" applyFont="1" applyBorder="1" applyAlignment="1">
      <alignment horizontal="right" vertical="top" shrinkToFit="1"/>
    </xf>
    <xf numFmtId="166" fontId="7" fillId="0" borderId="13" xfId="0" applyNumberFormat="1" applyFont="1" applyBorder="1" applyAlignment="1">
      <alignment horizontal="left" vertical="top" shrinkToFit="1"/>
    </xf>
    <xf numFmtId="0" fontId="8" fillId="0" borderId="14" xfId="0" applyFont="1" applyBorder="1" applyAlignment="1">
      <alignment horizontal="left" vertical="top" wrapText="1"/>
    </xf>
    <xf numFmtId="4" fontId="7" fillId="0" borderId="15" xfId="0" applyNumberFormat="1" applyFont="1" applyBorder="1" applyAlignment="1">
      <alignment horizontal="right" vertical="top" shrinkToFit="1"/>
    </xf>
    <xf numFmtId="4" fontId="7" fillId="0" borderId="0" xfId="0" applyNumberFormat="1" applyFont="1" applyAlignment="1">
      <alignment vertical="top" shrinkToFit="1"/>
    </xf>
    <xf numFmtId="4" fontId="7" fillId="0" borderId="16" xfId="0" applyNumberFormat="1" applyFont="1" applyBorder="1" applyAlignment="1">
      <alignment horizontal="right" vertical="top" shrinkToFit="1"/>
    </xf>
    <xf numFmtId="4" fontId="7" fillId="0" borderId="14" xfId="0" applyNumberFormat="1" applyFont="1" applyBorder="1" applyAlignment="1">
      <alignment horizontal="right" vertical="top" shrinkToFit="1"/>
    </xf>
    <xf numFmtId="2" fontId="7" fillId="0" borderId="15" xfId="0" applyNumberFormat="1" applyFont="1" applyBorder="1" applyAlignment="1">
      <alignment horizontal="right" vertical="top" shrinkToFit="1"/>
    </xf>
    <xf numFmtId="0" fontId="10" fillId="0" borderId="13" xfId="0" applyFont="1" applyBorder="1" applyAlignment="1">
      <alignment horizontal="right" vertical="top" wrapText="1"/>
    </xf>
    <xf numFmtId="4" fontId="9" fillId="0" borderId="17" xfId="0" applyNumberFormat="1" applyFont="1" applyBorder="1" applyAlignment="1">
      <alignment vertical="top" shrinkToFit="1"/>
    </xf>
    <xf numFmtId="39" fontId="9" fillId="0" borderId="0" xfId="0" applyNumberFormat="1" applyFont="1" applyAlignment="1">
      <alignment vertical="top" shrinkToFit="1"/>
    </xf>
    <xf numFmtId="4" fontId="9" fillId="0" borderId="16" xfId="0" applyNumberFormat="1" applyFont="1" applyBorder="1" applyAlignment="1">
      <alignment horizontal="right" vertical="top" shrinkToFit="1"/>
    </xf>
    <xf numFmtId="2" fontId="9" fillId="0" borderId="15" xfId="0" applyNumberFormat="1" applyFont="1" applyBorder="1" applyAlignment="1">
      <alignment horizontal="right" vertical="top" shrinkToFit="1"/>
    </xf>
    <xf numFmtId="4" fontId="9" fillId="0" borderId="0" xfId="1" applyNumberFormat="1" applyFont="1" applyBorder="1" applyAlignment="1">
      <alignment vertical="top" shrinkToFit="1"/>
    </xf>
    <xf numFmtId="4" fontId="9" fillId="0" borderId="0" xfId="0" applyNumberFormat="1" applyFont="1" applyAlignment="1">
      <alignment vertical="top" shrinkToFit="1"/>
    </xf>
    <xf numFmtId="43" fontId="9" fillId="0" borderId="15" xfId="1" applyFont="1" applyBorder="1" applyAlignment="1">
      <alignment horizontal="right" vertical="top" shrinkToFit="1"/>
    </xf>
    <xf numFmtId="2" fontId="9" fillId="0" borderId="14" xfId="0" applyNumberFormat="1" applyFont="1" applyBorder="1" applyAlignment="1">
      <alignment horizontal="right" vertical="top" shrinkToFit="1"/>
    </xf>
    <xf numFmtId="39" fontId="7" fillId="0" borderId="0" xfId="0" applyNumberFormat="1" applyFont="1" applyAlignment="1">
      <alignment vertical="top" shrinkToFit="1"/>
    </xf>
    <xf numFmtId="0" fontId="8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9" fillId="0" borderId="18" xfId="0" applyNumberFormat="1" applyFont="1" applyBorder="1" applyAlignment="1">
      <alignment horizontal="right" vertical="top" shrinkToFit="1"/>
    </xf>
    <xf numFmtId="0" fontId="8" fillId="0" borderId="0" xfId="0" applyFont="1" applyAlignment="1">
      <alignment horizontal="left" vertical="top" wrapText="1"/>
    </xf>
    <xf numFmtId="4" fontId="7" fillId="0" borderId="18" xfId="0" applyNumberFormat="1" applyFont="1" applyBorder="1" applyAlignment="1">
      <alignment horizontal="right" vertical="top" shrinkToFit="1"/>
    </xf>
    <xf numFmtId="49" fontId="11" fillId="0" borderId="0" xfId="0" applyNumberFormat="1" applyFont="1" applyAlignment="1">
      <alignment wrapText="1"/>
    </xf>
    <xf numFmtId="0" fontId="10" fillId="0" borderId="19" xfId="0" applyFont="1" applyBorder="1" applyAlignment="1">
      <alignment horizontal="right" vertical="top" wrapText="1"/>
    </xf>
    <xf numFmtId="0" fontId="10" fillId="0" borderId="20" xfId="0" applyFont="1" applyBorder="1" applyAlignment="1">
      <alignment horizontal="left" vertical="top" wrapText="1"/>
    </xf>
    <xf numFmtId="4" fontId="9" fillId="0" borderId="21" xfId="0" applyNumberFormat="1" applyFont="1" applyBorder="1" applyAlignment="1">
      <alignment horizontal="right" vertical="top" shrinkToFit="1"/>
    </xf>
    <xf numFmtId="4" fontId="9" fillId="0" borderId="20" xfId="0" applyNumberFormat="1" applyFont="1" applyBorder="1" applyAlignment="1">
      <alignment vertical="top" shrinkToFit="1"/>
    </xf>
    <xf numFmtId="4" fontId="9" fillId="0" borderId="22" xfId="0" applyNumberFormat="1" applyFont="1" applyBorder="1" applyAlignment="1">
      <alignment horizontal="right" vertical="top" shrinkToFit="1"/>
    </xf>
    <xf numFmtId="2" fontId="9" fillId="0" borderId="23" xfId="0" applyNumberFormat="1" applyFont="1" applyBorder="1" applyAlignment="1">
      <alignment horizontal="right" vertical="top" shrinkToFit="1"/>
    </xf>
    <xf numFmtId="4" fontId="9" fillId="0" borderId="24" xfId="0" applyNumberFormat="1" applyFont="1" applyBorder="1" applyAlignment="1">
      <alignment horizontal="right" vertical="top" shrinkToFit="1"/>
    </xf>
    <xf numFmtId="2" fontId="9" fillId="0" borderId="24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19" fillId="0" borderId="0" xfId="0" applyFont="1"/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2</xdr:col>
      <xdr:colOff>276226</xdr:colOff>
      <xdr:row>4</xdr:row>
      <xdr:rowOff>211708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E6FD74-CE0F-45DE-8073-1366D3258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0"/>
          <a:ext cx="1895476" cy="116420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0</xdr:row>
      <xdr:rowOff>204217</xdr:rowOff>
    </xdr:from>
    <xdr:to>
      <xdr:col>10</xdr:col>
      <xdr:colOff>198213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239EDB-6085-4500-BE62-D1985266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425" y="204217"/>
          <a:ext cx="2198463" cy="691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99A7-8C0A-4C3E-9E92-0946B71B4D60}">
  <dimension ref="A1:AB1016"/>
  <sheetViews>
    <sheetView showGridLines="0" tabSelected="1" workbookViewId="0">
      <selection activeCell="C58" sqref="C58"/>
    </sheetView>
  </sheetViews>
  <sheetFormatPr baseColWidth="10" defaultColWidth="14.5" defaultRowHeight="15" customHeight="1" x14ac:dyDescent="0.2"/>
  <cols>
    <col min="1" max="1" width="22.5" style="4" customWidth="1"/>
    <col min="2" max="2" width="13.5" style="4" customWidth="1"/>
    <col min="3" max="3" width="91" style="4" customWidth="1"/>
    <col min="4" max="4" width="25.6640625" style="4" customWidth="1"/>
    <col min="5" max="5" width="0.33203125" style="4" customWidth="1"/>
    <col min="6" max="6" width="25.5" style="4" customWidth="1"/>
    <col min="7" max="7" width="17" style="4" hidden="1" customWidth="1"/>
    <col min="8" max="8" width="14.6640625" style="4" hidden="1" customWidth="1"/>
    <col min="9" max="9" width="9.83203125" style="4" hidden="1" customWidth="1"/>
    <col min="10" max="28" width="9.33203125" style="4" customWidth="1"/>
    <col min="29" max="16384" width="14.5" style="4"/>
  </cols>
  <sheetData>
    <row r="1" spans="2:28" ht="18.75" customHeight="1" x14ac:dyDescent="0.25">
      <c r="B1" s="69" t="s">
        <v>0</v>
      </c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2:28" ht="18.75" customHeight="1" x14ac:dyDescent="0.25">
      <c r="B2" s="69" t="s">
        <v>1</v>
      </c>
      <c r="C2" s="70"/>
      <c r="D2" s="70"/>
      <c r="E2" s="70"/>
      <c r="F2" s="70"/>
      <c r="G2" s="70"/>
      <c r="H2" s="70"/>
      <c r="I2" s="70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2:28" ht="18.75" customHeight="1" x14ac:dyDescent="0.25">
      <c r="B3" s="69" t="s">
        <v>2</v>
      </c>
      <c r="C3" s="70"/>
      <c r="D3" s="70"/>
      <c r="E3" s="70"/>
      <c r="F3" s="70"/>
      <c r="G3" s="70"/>
      <c r="H3" s="70"/>
      <c r="I3" s="70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2:28" ht="18.75" customHeight="1" x14ac:dyDescent="0.25">
      <c r="B4" s="69" t="s">
        <v>3</v>
      </c>
      <c r="C4" s="70"/>
      <c r="D4" s="70"/>
      <c r="E4" s="70"/>
      <c r="F4" s="70"/>
      <c r="G4" s="70"/>
      <c r="H4" s="70"/>
      <c r="I4" s="70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2:28" ht="18.75" customHeight="1" thickBot="1" x14ac:dyDescent="0.3">
      <c r="B5" s="69" t="s">
        <v>4</v>
      </c>
      <c r="C5" s="70"/>
      <c r="D5" s="70"/>
      <c r="E5" s="70"/>
      <c r="F5" s="70"/>
      <c r="G5" s="70"/>
      <c r="H5" s="70"/>
      <c r="I5" s="70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2:28" ht="39.75" customHeight="1" thickBot="1" x14ac:dyDescent="0.25">
      <c r="B6" s="67" t="s">
        <v>5</v>
      </c>
      <c r="C6" s="68"/>
      <c r="D6" s="5" t="s">
        <v>6</v>
      </c>
      <c r="E6" s="6" t="s">
        <v>7</v>
      </c>
      <c r="F6" s="7" t="s">
        <v>8</v>
      </c>
      <c r="G6" s="8" t="s">
        <v>9</v>
      </c>
      <c r="H6" s="9" t="s">
        <v>10</v>
      </c>
      <c r="I6" s="9" t="s">
        <v>11</v>
      </c>
    </row>
    <row r="7" spans="2:28" ht="12.75" customHeight="1" x14ac:dyDescent="0.2">
      <c r="B7" s="10">
        <v>5163</v>
      </c>
      <c r="C7" s="11" t="s">
        <v>12</v>
      </c>
      <c r="D7" s="12">
        <f>D10+D15+D25+D35</f>
        <v>224695000</v>
      </c>
      <c r="E7" s="12">
        <f>+E10+E15+E25+E33+E35</f>
        <v>22192956.460000001</v>
      </c>
      <c r="F7" s="13">
        <f>F10+F15+F25+F35+F33</f>
        <v>246887956.46000001</v>
      </c>
      <c r="G7" s="14">
        <f>G10+G15+G25+G35</f>
        <v>105221941.66</v>
      </c>
      <c r="H7" s="15">
        <f t="shared" ref="H7:H9" si="0">F7-G7</f>
        <v>141666014.80000001</v>
      </c>
      <c r="I7" s="15">
        <f t="shared" ref="I7:I42" si="1">G7/F7*100</f>
        <v>42.619309248099235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6" customHeight="1" x14ac:dyDescent="0.2">
      <c r="B8" s="16"/>
      <c r="C8" s="17"/>
      <c r="D8" s="18"/>
      <c r="F8" s="19"/>
      <c r="G8" s="20">
        <f>G10+G15+G25+G35</f>
        <v>105221941.66</v>
      </c>
      <c r="H8" s="21">
        <f t="shared" si="0"/>
        <v>-105221941.66</v>
      </c>
      <c r="I8" s="21" t="e">
        <f t="shared" si="1"/>
        <v>#DIV/0!</v>
      </c>
    </row>
    <row r="9" spans="2:28" ht="12.75" customHeight="1" x14ac:dyDescent="0.2">
      <c r="B9" s="22">
        <v>1</v>
      </c>
      <c r="C9" s="17" t="s">
        <v>13</v>
      </c>
      <c r="D9" s="18"/>
      <c r="F9" s="19"/>
      <c r="G9" s="20">
        <f>G10+G15+G25+G35</f>
        <v>105221941.66</v>
      </c>
      <c r="H9" s="21">
        <f t="shared" si="0"/>
        <v>-105221941.66</v>
      </c>
      <c r="I9" s="21" t="e">
        <f t="shared" si="1"/>
        <v>#DIV/0!</v>
      </c>
    </row>
    <row r="10" spans="2:28" ht="12.75" customHeight="1" x14ac:dyDescent="0.2">
      <c r="B10" s="23">
        <v>2.1</v>
      </c>
      <c r="C10" s="24" t="s">
        <v>14</v>
      </c>
      <c r="D10" s="25">
        <f t="shared" ref="D10:H10" si="2">SUM(D11:D14)</f>
        <v>159316719</v>
      </c>
      <c r="E10" s="26">
        <f>SUM(E11:E14)</f>
        <v>6881452.1699999999</v>
      </c>
      <c r="F10" s="27">
        <f>SUM(F11:F14)</f>
        <v>166198171.17000002</v>
      </c>
      <c r="G10" s="28">
        <f t="shared" si="2"/>
        <v>91142054.659999996</v>
      </c>
      <c r="H10" s="25">
        <f t="shared" si="2"/>
        <v>75056116.50999999</v>
      </c>
      <c r="I10" s="29">
        <f t="shared" si="1"/>
        <v>54.839384824982837</v>
      </c>
    </row>
    <row r="11" spans="2:28" ht="12.75" customHeight="1" x14ac:dyDescent="0.2">
      <c r="B11" s="30" t="s">
        <v>15</v>
      </c>
      <c r="C11" s="17" t="s">
        <v>16</v>
      </c>
      <c r="D11" s="31">
        <v>139487000</v>
      </c>
      <c r="E11" s="32">
        <v>-10283173.83</v>
      </c>
      <c r="F11" s="33">
        <f>+D11+E11</f>
        <v>129203826.17</v>
      </c>
      <c r="G11" s="20">
        <v>75452663.370000005</v>
      </c>
      <c r="H11" s="18">
        <f t="shared" ref="H11:H14" si="3">F11-G11</f>
        <v>53751162.799999997</v>
      </c>
      <c r="I11" s="34">
        <f t="shared" si="1"/>
        <v>58.398164827350485</v>
      </c>
    </row>
    <row r="12" spans="2:28" ht="12.75" customHeight="1" x14ac:dyDescent="0.2">
      <c r="B12" s="30" t="s">
        <v>17</v>
      </c>
      <c r="C12" s="17" t="s">
        <v>18</v>
      </c>
      <c r="D12" s="31">
        <v>2100000</v>
      </c>
      <c r="E12" s="35">
        <v>13732000</v>
      </c>
      <c r="F12" s="33">
        <f t="shared" ref="F12:F14" si="4">+D12+E12</f>
        <v>15832000</v>
      </c>
      <c r="G12" s="20">
        <v>4970000</v>
      </c>
      <c r="H12" s="18">
        <f t="shared" si="3"/>
        <v>10862000</v>
      </c>
      <c r="I12" s="34">
        <f t="shared" si="1"/>
        <v>31.392117230924711</v>
      </c>
    </row>
    <row r="13" spans="2:28" ht="12.75" customHeight="1" x14ac:dyDescent="0.2">
      <c r="B13" s="30" t="s">
        <v>19</v>
      </c>
      <c r="C13" s="17" t="s">
        <v>20</v>
      </c>
      <c r="D13" s="31">
        <v>306000</v>
      </c>
      <c r="E13" s="35">
        <v>126000</v>
      </c>
      <c r="F13" s="33">
        <f t="shared" si="4"/>
        <v>432000</v>
      </c>
      <c r="G13" s="20">
        <v>217125</v>
      </c>
      <c r="H13" s="18">
        <f t="shared" si="3"/>
        <v>214875</v>
      </c>
      <c r="I13" s="34">
        <f t="shared" si="1"/>
        <v>50.260416666666664</v>
      </c>
    </row>
    <row r="14" spans="2:28" ht="12.75" customHeight="1" x14ac:dyDescent="0.2">
      <c r="B14" s="30" t="s">
        <v>21</v>
      </c>
      <c r="C14" s="17" t="s">
        <v>22</v>
      </c>
      <c r="D14" s="31">
        <v>17423719</v>
      </c>
      <c r="E14" s="36">
        <v>3306626</v>
      </c>
      <c r="F14" s="33">
        <f t="shared" si="4"/>
        <v>20730345</v>
      </c>
      <c r="G14" s="20">
        <v>10502266.289999999</v>
      </c>
      <c r="H14" s="18">
        <f t="shared" si="3"/>
        <v>10228078.710000001</v>
      </c>
      <c r="I14" s="34">
        <f t="shared" si="1"/>
        <v>50.661319384699091</v>
      </c>
    </row>
    <row r="15" spans="2:28" ht="12.75" customHeight="1" x14ac:dyDescent="0.2">
      <c r="B15" s="23">
        <v>2.2000000000000002</v>
      </c>
      <c r="C15" s="24" t="s">
        <v>23</v>
      </c>
      <c r="D15" s="25">
        <f>SUM(D16:D24)</f>
        <v>35149281</v>
      </c>
      <c r="E15" s="26">
        <f t="shared" ref="E15" si="5">SUM(E16:E24)</f>
        <v>2192134.29</v>
      </c>
      <c r="F15" s="27">
        <f>SUM(F16:F24)</f>
        <v>37341415.289999999</v>
      </c>
      <c r="G15" s="28">
        <f>SUM(G16:G24)</f>
        <v>7419339.1200000001</v>
      </c>
      <c r="H15" s="25">
        <f>SUM(H16:H24)</f>
        <v>29762076.170000002</v>
      </c>
      <c r="I15" s="29">
        <f t="shared" si="1"/>
        <v>19.868928540549703</v>
      </c>
    </row>
    <row r="16" spans="2:28" ht="12.75" customHeight="1" x14ac:dyDescent="0.2">
      <c r="B16" s="30" t="s">
        <v>24</v>
      </c>
      <c r="C16" s="17" t="s">
        <v>25</v>
      </c>
      <c r="D16" s="18">
        <v>8415281</v>
      </c>
      <c r="E16" s="36">
        <v>0</v>
      </c>
      <c r="F16" s="33">
        <f>+D16+E16</f>
        <v>8415281</v>
      </c>
      <c r="G16" s="20">
        <v>3068496.38</v>
      </c>
      <c r="H16" s="18">
        <f t="shared" ref="H16:H24" si="6">F16-G16</f>
        <v>5346784.62</v>
      </c>
      <c r="I16" s="34">
        <f t="shared" si="1"/>
        <v>36.463385833461771</v>
      </c>
    </row>
    <row r="17" spans="2:9" ht="12.75" customHeight="1" x14ac:dyDescent="0.2">
      <c r="B17" s="30" t="s">
        <v>26</v>
      </c>
      <c r="C17" s="17" t="s">
        <v>27</v>
      </c>
      <c r="D17" s="18">
        <v>200000</v>
      </c>
      <c r="E17" s="36">
        <v>50000</v>
      </c>
      <c r="F17" s="33">
        <f t="shared" ref="F17:F23" si="7">+D17+E17</f>
        <v>250000</v>
      </c>
      <c r="G17" s="20">
        <v>97048.86</v>
      </c>
      <c r="H17" s="18">
        <f t="shared" si="6"/>
        <v>152951.14000000001</v>
      </c>
      <c r="I17" s="34">
        <f t="shared" si="1"/>
        <v>38.819544</v>
      </c>
    </row>
    <row r="18" spans="2:9" ht="12.75" customHeight="1" x14ac:dyDescent="0.2">
      <c r="B18" s="30" t="s">
        <v>28</v>
      </c>
      <c r="C18" s="17" t="s">
        <v>29</v>
      </c>
      <c r="D18" s="18">
        <v>3020000</v>
      </c>
      <c r="E18" s="36">
        <v>502043</v>
      </c>
      <c r="F18" s="33">
        <f t="shared" si="7"/>
        <v>3522043</v>
      </c>
      <c r="G18" s="20">
        <v>978093.66</v>
      </c>
      <c r="H18" s="18">
        <f t="shared" si="6"/>
        <v>2543949.34</v>
      </c>
      <c r="I18" s="34">
        <f t="shared" si="1"/>
        <v>27.770633691865775</v>
      </c>
    </row>
    <row r="19" spans="2:9" ht="12.75" customHeight="1" x14ac:dyDescent="0.2">
      <c r="B19" s="30" t="s">
        <v>30</v>
      </c>
      <c r="C19" s="17" t="s">
        <v>31</v>
      </c>
      <c r="D19" s="18"/>
      <c r="E19" s="36">
        <v>160000</v>
      </c>
      <c r="F19" s="33">
        <f t="shared" si="7"/>
        <v>160000</v>
      </c>
      <c r="G19" s="20"/>
      <c r="H19" s="18"/>
      <c r="I19" s="34"/>
    </row>
    <row r="20" spans="2:9" ht="12.75" customHeight="1" x14ac:dyDescent="0.2">
      <c r="B20" s="30" t="s">
        <v>32</v>
      </c>
      <c r="C20" s="17" t="s">
        <v>33</v>
      </c>
      <c r="D20" s="18">
        <v>15275000</v>
      </c>
      <c r="E20" s="32">
        <v>-1539000</v>
      </c>
      <c r="F20" s="33">
        <f t="shared" si="7"/>
        <v>13736000</v>
      </c>
      <c r="G20" s="20">
        <v>751058</v>
      </c>
      <c r="H20" s="18">
        <f t="shared" si="6"/>
        <v>12984942</v>
      </c>
      <c r="I20" s="34">
        <f t="shared" si="1"/>
        <v>5.4678072218986609</v>
      </c>
    </row>
    <row r="21" spans="2:9" ht="12.75" customHeight="1" x14ac:dyDescent="0.2">
      <c r="B21" s="30" t="s">
        <v>34</v>
      </c>
      <c r="C21" s="17" t="s">
        <v>35</v>
      </c>
      <c r="D21" s="18">
        <v>4000000</v>
      </c>
      <c r="E21" s="36">
        <v>600000</v>
      </c>
      <c r="F21" s="33">
        <f t="shared" si="7"/>
        <v>4600000</v>
      </c>
      <c r="G21" s="20">
        <v>1034018.33</v>
      </c>
      <c r="H21" s="18">
        <f t="shared" si="6"/>
        <v>3565981.67</v>
      </c>
      <c r="I21" s="34">
        <f t="shared" si="1"/>
        <v>22.478659347826085</v>
      </c>
    </row>
    <row r="22" spans="2:9" ht="28.5" customHeight="1" x14ac:dyDescent="0.2">
      <c r="B22" s="30" t="s">
        <v>36</v>
      </c>
      <c r="C22" s="17" t="s">
        <v>37</v>
      </c>
      <c r="D22" s="18">
        <v>1550000</v>
      </c>
      <c r="E22" s="36">
        <v>600000</v>
      </c>
      <c r="F22" s="33">
        <f t="shared" si="7"/>
        <v>2150000</v>
      </c>
      <c r="G22" s="20">
        <v>950891.89</v>
      </c>
      <c r="H22" s="18">
        <f t="shared" si="6"/>
        <v>1199108.1099999999</v>
      </c>
      <c r="I22" s="34">
        <f t="shared" si="1"/>
        <v>44.227529767441858</v>
      </c>
    </row>
    <row r="23" spans="2:9" ht="12.75" customHeight="1" x14ac:dyDescent="0.2">
      <c r="B23" s="30" t="s">
        <v>38</v>
      </c>
      <c r="C23" s="17" t="s">
        <v>39</v>
      </c>
      <c r="D23" s="18">
        <v>2089000</v>
      </c>
      <c r="E23" s="36">
        <v>859660</v>
      </c>
      <c r="F23" s="33">
        <f t="shared" si="7"/>
        <v>2948660</v>
      </c>
      <c r="G23" s="20">
        <v>539732</v>
      </c>
      <c r="H23" s="18">
        <f t="shared" si="6"/>
        <v>2408928</v>
      </c>
      <c r="I23" s="34">
        <f t="shared" si="1"/>
        <v>18.304314502180652</v>
      </c>
    </row>
    <row r="24" spans="2:9" ht="12.75" customHeight="1" x14ac:dyDescent="0.2">
      <c r="B24" s="30" t="s">
        <v>40</v>
      </c>
      <c r="C24" s="17" t="s">
        <v>41</v>
      </c>
      <c r="D24" s="37">
        <v>600000</v>
      </c>
      <c r="E24" s="36">
        <v>959431.29</v>
      </c>
      <c r="F24" s="33">
        <f>+D24+E24</f>
        <v>1559431.29</v>
      </c>
      <c r="G24" s="38">
        <v>0</v>
      </c>
      <c r="H24" s="18">
        <f t="shared" si="6"/>
        <v>1559431.29</v>
      </c>
      <c r="I24" s="34">
        <f t="shared" si="1"/>
        <v>0</v>
      </c>
    </row>
    <row r="25" spans="2:9" ht="12.75" customHeight="1" x14ac:dyDescent="0.2">
      <c r="B25" s="23">
        <v>2.2999999999999998</v>
      </c>
      <c r="C25" s="24" t="s">
        <v>42</v>
      </c>
      <c r="D25" s="25">
        <f>SUM(D26:D32)</f>
        <v>28509000</v>
      </c>
      <c r="E25" s="39">
        <f>SUM(E26:E32)</f>
        <v>-5770000</v>
      </c>
      <c r="F25" s="27">
        <f>SUM(F26:F32)</f>
        <v>22739000</v>
      </c>
      <c r="G25" s="28">
        <f>SUM(G26:G32)</f>
        <v>6231783.0800000001</v>
      </c>
      <c r="H25" s="25">
        <f>SUM(H26:H32)</f>
        <v>16417216.92</v>
      </c>
      <c r="I25" s="29">
        <f t="shared" si="1"/>
        <v>27.405704208628347</v>
      </c>
    </row>
    <row r="26" spans="2:9" ht="12.75" customHeight="1" x14ac:dyDescent="0.2">
      <c r="B26" s="30" t="s">
        <v>43</v>
      </c>
      <c r="C26" s="17" t="s">
        <v>44</v>
      </c>
      <c r="D26" s="18">
        <v>840000</v>
      </c>
      <c r="E26" s="36">
        <v>1200000</v>
      </c>
      <c r="F26" s="33">
        <f>+D26+E26</f>
        <v>2040000</v>
      </c>
      <c r="G26" s="20">
        <v>48330.93</v>
      </c>
      <c r="H26" s="18">
        <f t="shared" ref="H26:H32" si="8">F26-G26</f>
        <v>1991669.07</v>
      </c>
      <c r="I26" s="34">
        <f t="shared" si="1"/>
        <v>2.3691632352941179</v>
      </c>
    </row>
    <row r="27" spans="2:9" ht="12.75" customHeight="1" x14ac:dyDescent="0.2">
      <c r="B27" s="30" t="s">
        <v>45</v>
      </c>
      <c r="C27" s="17" t="s">
        <v>46</v>
      </c>
      <c r="D27" s="18">
        <v>10350000</v>
      </c>
      <c r="E27" s="32">
        <v>-9800000</v>
      </c>
      <c r="F27" s="33">
        <f t="shared" ref="F27:F32" si="9">+D27+E27</f>
        <v>550000</v>
      </c>
      <c r="G27" s="38">
        <v>0</v>
      </c>
      <c r="H27" s="18">
        <f t="shared" si="8"/>
        <v>550000</v>
      </c>
      <c r="I27" s="34">
        <f t="shared" si="1"/>
        <v>0</v>
      </c>
    </row>
    <row r="28" spans="2:9" ht="12.75" customHeight="1" x14ac:dyDescent="0.2">
      <c r="B28" s="30" t="s">
        <v>47</v>
      </c>
      <c r="C28" s="17" t="s">
        <v>48</v>
      </c>
      <c r="D28" s="18">
        <v>1480000</v>
      </c>
      <c r="E28" s="36">
        <v>0</v>
      </c>
      <c r="F28" s="33">
        <f t="shared" si="9"/>
        <v>1480000</v>
      </c>
      <c r="G28" s="20">
        <v>426270.28</v>
      </c>
      <c r="H28" s="18">
        <f t="shared" si="8"/>
        <v>1053729.72</v>
      </c>
      <c r="I28" s="34">
        <f t="shared" si="1"/>
        <v>28.802045945945949</v>
      </c>
    </row>
    <row r="29" spans="2:9" ht="12.75" customHeight="1" x14ac:dyDescent="0.2">
      <c r="B29" s="30" t="s">
        <v>49</v>
      </c>
      <c r="C29" s="17" t="s">
        <v>50</v>
      </c>
      <c r="D29" s="18">
        <v>230000</v>
      </c>
      <c r="E29" s="36">
        <v>0</v>
      </c>
      <c r="F29" s="33">
        <f t="shared" si="9"/>
        <v>230000</v>
      </c>
      <c r="G29" s="20">
        <v>43999.89</v>
      </c>
      <c r="H29" s="18">
        <f t="shared" si="8"/>
        <v>186000.11</v>
      </c>
      <c r="I29" s="34">
        <f t="shared" si="1"/>
        <v>19.13038695652174</v>
      </c>
    </row>
    <row r="30" spans="2:9" ht="12.75" customHeight="1" x14ac:dyDescent="0.2">
      <c r="B30" s="30" t="s">
        <v>51</v>
      </c>
      <c r="C30" s="17" t="s">
        <v>52</v>
      </c>
      <c r="D30" s="18"/>
      <c r="E30" s="36">
        <v>90000</v>
      </c>
      <c r="F30" s="33">
        <f t="shared" si="9"/>
        <v>90000</v>
      </c>
      <c r="G30" s="20"/>
      <c r="H30" s="18"/>
      <c r="I30" s="34"/>
    </row>
    <row r="31" spans="2:9" ht="16.5" customHeight="1" x14ac:dyDescent="0.2">
      <c r="B31" s="30" t="s">
        <v>53</v>
      </c>
      <c r="C31" s="17" t="s">
        <v>54</v>
      </c>
      <c r="D31" s="18">
        <v>12100000</v>
      </c>
      <c r="E31" s="36">
        <v>140000</v>
      </c>
      <c r="F31" s="33">
        <f t="shared" si="9"/>
        <v>12240000</v>
      </c>
      <c r="G31" s="20">
        <v>4700000</v>
      </c>
      <c r="H31" s="18">
        <f t="shared" si="8"/>
        <v>7540000</v>
      </c>
      <c r="I31" s="34">
        <f t="shared" si="1"/>
        <v>38.398692810457518</v>
      </c>
    </row>
    <row r="32" spans="2:9" ht="14.25" customHeight="1" x14ac:dyDescent="0.2">
      <c r="B32" s="30" t="s">
        <v>55</v>
      </c>
      <c r="C32" s="17" t="s">
        <v>56</v>
      </c>
      <c r="D32" s="18">
        <v>3509000</v>
      </c>
      <c r="E32" s="36">
        <v>2600000</v>
      </c>
      <c r="F32" s="33">
        <f t="shared" si="9"/>
        <v>6109000</v>
      </c>
      <c r="G32" s="20">
        <v>1013181.98</v>
      </c>
      <c r="H32" s="18">
        <f t="shared" si="8"/>
        <v>5095818.0199999996</v>
      </c>
      <c r="I32" s="34">
        <f t="shared" si="1"/>
        <v>16.585070879030937</v>
      </c>
    </row>
    <row r="33" spans="2:9" ht="15.75" customHeight="1" x14ac:dyDescent="0.2">
      <c r="B33" s="40">
        <v>2.4</v>
      </c>
      <c r="C33" s="24" t="s">
        <v>57</v>
      </c>
      <c r="D33" s="18"/>
      <c r="E33" s="26">
        <f>+E34</f>
        <v>4473000</v>
      </c>
      <c r="F33" s="27">
        <f>+F34</f>
        <v>4473000</v>
      </c>
      <c r="G33" s="20"/>
      <c r="H33" s="18"/>
      <c r="I33" s="34"/>
    </row>
    <row r="34" spans="2:9" ht="14.25" customHeight="1" x14ac:dyDescent="0.2">
      <c r="B34" s="30" t="s">
        <v>58</v>
      </c>
      <c r="C34" s="41" t="s">
        <v>59</v>
      </c>
      <c r="D34" s="42"/>
      <c r="E34" s="36">
        <v>4473000</v>
      </c>
      <c r="F34" s="33">
        <f>+D34+E34</f>
        <v>4473000</v>
      </c>
      <c r="G34" s="20"/>
      <c r="H34" s="18"/>
      <c r="I34" s="34"/>
    </row>
    <row r="35" spans="2:9" ht="12.75" customHeight="1" x14ac:dyDescent="0.2">
      <c r="B35" s="23">
        <v>2.6</v>
      </c>
      <c r="C35" s="43" t="s">
        <v>60</v>
      </c>
      <c r="D35" s="44">
        <f>SUM(D36:D42)</f>
        <v>1720000</v>
      </c>
      <c r="E35" s="26">
        <f>SUM(E36:E42)</f>
        <v>14416370</v>
      </c>
      <c r="F35" s="27">
        <f>SUM(F36:F42)</f>
        <v>16136370</v>
      </c>
      <c r="G35" s="28">
        <f>G36</f>
        <v>428764.8</v>
      </c>
      <c r="H35" s="25">
        <v>1870177</v>
      </c>
      <c r="I35" s="29">
        <f t="shared" si="1"/>
        <v>2.6571329239475792</v>
      </c>
    </row>
    <row r="36" spans="2:9" ht="12.75" customHeight="1" x14ac:dyDescent="0.2">
      <c r="B36" s="30" t="s">
        <v>61</v>
      </c>
      <c r="C36" s="41" t="s">
        <v>62</v>
      </c>
      <c r="D36" s="42">
        <v>1720000</v>
      </c>
      <c r="E36" s="32">
        <v>0</v>
      </c>
      <c r="F36" s="33">
        <f>+D36+E36</f>
        <v>1720000</v>
      </c>
      <c r="G36" s="20">
        <v>428764.8</v>
      </c>
      <c r="H36" s="18">
        <f t="shared" ref="H36:H42" si="10">F36-G36</f>
        <v>1291235.2</v>
      </c>
      <c r="I36" s="34">
        <f t="shared" si="1"/>
        <v>24.928186046511627</v>
      </c>
    </row>
    <row r="37" spans="2:9" ht="12.75" customHeight="1" x14ac:dyDescent="0.2">
      <c r="B37" s="30" t="s">
        <v>63</v>
      </c>
      <c r="C37" s="41" t="s">
        <v>64</v>
      </c>
      <c r="D37" s="42"/>
      <c r="E37" s="36">
        <v>0</v>
      </c>
      <c r="F37" s="33">
        <f t="shared" ref="F37:F42" si="11">+D37+E37</f>
        <v>0</v>
      </c>
      <c r="G37" s="20"/>
      <c r="H37" s="18"/>
      <c r="I37" s="34"/>
    </row>
    <row r="38" spans="2:9" ht="12.75" customHeight="1" x14ac:dyDescent="0.2">
      <c r="B38" s="30" t="s">
        <v>65</v>
      </c>
      <c r="C38" s="41" t="s">
        <v>66</v>
      </c>
      <c r="D38" s="42"/>
      <c r="E38" s="36">
        <v>15000</v>
      </c>
      <c r="F38" s="33">
        <f t="shared" si="11"/>
        <v>15000</v>
      </c>
      <c r="G38" s="20"/>
      <c r="H38" s="18"/>
      <c r="I38" s="34"/>
    </row>
    <row r="39" spans="2:9" ht="12.75" customHeight="1" x14ac:dyDescent="0.2">
      <c r="B39" s="30" t="s">
        <v>67</v>
      </c>
      <c r="C39" s="41" t="s">
        <v>68</v>
      </c>
      <c r="D39" s="42"/>
      <c r="E39" s="36">
        <v>12500000</v>
      </c>
      <c r="F39" s="33">
        <f t="shared" si="11"/>
        <v>12500000</v>
      </c>
      <c r="G39" s="20"/>
      <c r="H39" s="18"/>
      <c r="I39" s="34"/>
    </row>
    <row r="40" spans="2:9" ht="12.75" customHeight="1" x14ac:dyDescent="0.2">
      <c r="B40" s="30" t="s">
        <v>69</v>
      </c>
      <c r="C40" s="45" t="s">
        <v>70</v>
      </c>
      <c r="D40" s="42"/>
      <c r="E40" s="36">
        <v>1001370</v>
      </c>
      <c r="F40" s="33">
        <f t="shared" si="11"/>
        <v>1001370</v>
      </c>
      <c r="G40" s="20"/>
      <c r="H40" s="18"/>
      <c r="I40" s="34"/>
    </row>
    <row r="41" spans="2:9" ht="12.75" customHeight="1" x14ac:dyDescent="0.2">
      <c r="B41" s="30" t="s">
        <v>71</v>
      </c>
      <c r="C41" s="41" t="s">
        <v>72</v>
      </c>
      <c r="D41" s="42"/>
      <c r="E41" s="36">
        <v>900000</v>
      </c>
      <c r="F41" s="33">
        <f t="shared" si="11"/>
        <v>900000</v>
      </c>
      <c r="G41" s="20"/>
      <c r="H41" s="18"/>
      <c r="I41" s="34"/>
    </row>
    <row r="42" spans="2:9" ht="17.25" customHeight="1" thickBot="1" x14ac:dyDescent="0.25">
      <c r="B42" s="46" t="s">
        <v>73</v>
      </c>
      <c r="C42" s="47" t="s">
        <v>74</v>
      </c>
      <c r="D42" s="48"/>
      <c r="E42" s="49">
        <v>0</v>
      </c>
      <c r="F42" s="50">
        <f t="shared" si="11"/>
        <v>0</v>
      </c>
      <c r="G42" s="51">
        <v>0</v>
      </c>
      <c r="H42" s="52">
        <f t="shared" si="10"/>
        <v>0</v>
      </c>
      <c r="I42" s="53" t="e">
        <f t="shared" si="1"/>
        <v>#DIV/0!</v>
      </c>
    </row>
    <row r="43" spans="2:9" ht="9" customHeight="1" x14ac:dyDescent="0.2">
      <c r="B43" s="54" t="s">
        <v>75</v>
      </c>
      <c r="C43" s="54"/>
      <c r="D43" s="55"/>
      <c r="E43" s="55"/>
      <c r="F43" s="55"/>
    </row>
    <row r="44" spans="2:9" ht="9" customHeight="1" x14ac:dyDescent="0.2">
      <c r="B44" s="56" t="s">
        <v>76</v>
      </c>
      <c r="C44" s="56"/>
      <c r="D44" s="55"/>
      <c r="E44" s="55"/>
      <c r="F44" s="55"/>
    </row>
    <row r="45" spans="2:9" ht="9" customHeight="1" x14ac:dyDescent="0.2">
      <c r="B45" s="56" t="s">
        <v>77</v>
      </c>
      <c r="C45" s="56"/>
      <c r="D45" s="55"/>
      <c r="E45" s="55"/>
      <c r="F45" s="55"/>
    </row>
    <row r="46" spans="2:9" ht="9" customHeight="1" x14ac:dyDescent="0.2">
      <c r="B46" s="57" t="s">
        <v>78</v>
      </c>
      <c r="C46" s="57"/>
      <c r="D46" s="58"/>
      <c r="E46" s="55"/>
      <c r="F46" s="55"/>
    </row>
    <row r="47" spans="2:9" ht="9" customHeight="1" x14ac:dyDescent="0.2">
      <c r="B47" s="57" t="s">
        <v>79</v>
      </c>
      <c r="C47" s="57"/>
      <c r="D47" s="58"/>
      <c r="E47" s="55"/>
      <c r="F47" s="55"/>
    </row>
    <row r="48" spans="2:9" ht="9" customHeight="1" x14ac:dyDescent="0.2">
      <c r="B48" s="57" t="s">
        <v>80</v>
      </c>
      <c r="C48" s="57"/>
      <c r="D48" s="58"/>
      <c r="E48" s="55"/>
      <c r="F48" s="55"/>
    </row>
    <row r="49" spans="1:10" ht="9" customHeight="1" x14ac:dyDescent="0.2">
      <c r="B49" s="59" t="s">
        <v>81</v>
      </c>
      <c r="C49" s="60"/>
      <c r="D49" s="61"/>
      <c r="E49" s="55"/>
      <c r="F49" s="55"/>
    </row>
    <row r="50" spans="1:10" ht="9" customHeight="1" x14ac:dyDescent="0.2">
      <c r="B50" s="60" t="s">
        <v>82</v>
      </c>
      <c r="C50" s="60"/>
      <c r="D50" s="59"/>
      <c r="E50" s="55"/>
      <c r="F50" s="55"/>
    </row>
    <row r="51" spans="1:10" ht="9" customHeight="1" x14ac:dyDescent="0.2">
      <c r="B51" s="60" t="s">
        <v>83</v>
      </c>
      <c r="C51" s="60"/>
      <c r="D51" s="62"/>
      <c r="E51" s="55"/>
      <c r="F51" s="55"/>
    </row>
    <row r="52" spans="1:10" ht="12.75" customHeight="1" x14ac:dyDescent="0.2">
      <c r="B52" s="63"/>
      <c r="C52" s="63"/>
      <c r="D52" s="55"/>
      <c r="E52" s="55"/>
      <c r="F52" s="55"/>
    </row>
    <row r="53" spans="1:10" ht="12.75" customHeight="1" x14ac:dyDescent="0.2">
      <c r="B53" s="63"/>
      <c r="C53" s="63"/>
      <c r="D53" s="55"/>
      <c r="E53" s="55"/>
      <c r="F53" s="55"/>
    </row>
    <row r="54" spans="1:10" ht="12.75" customHeight="1" x14ac:dyDescent="0.2">
      <c r="B54" s="63"/>
      <c r="C54" s="63"/>
      <c r="D54" s="55"/>
      <c r="E54" s="55"/>
      <c r="F54" s="55"/>
    </row>
    <row r="55" spans="1:10" ht="12.75" customHeight="1" x14ac:dyDescent="0.2">
      <c r="B55" s="63"/>
      <c r="C55" s="63"/>
      <c r="D55" s="55"/>
      <c r="E55" s="55"/>
      <c r="F55" s="55"/>
    </row>
    <row r="56" spans="1:10" ht="12.75" customHeight="1" x14ac:dyDescent="0.2">
      <c r="B56" s="63"/>
      <c r="C56" s="63"/>
      <c r="D56" s="55"/>
      <c r="E56" s="55"/>
      <c r="F56" s="55"/>
    </row>
    <row r="57" spans="1:10" ht="12.75" customHeight="1" x14ac:dyDescent="0.2">
      <c r="B57" s="63"/>
      <c r="C57" s="63"/>
      <c r="D57" s="55"/>
      <c r="E57" s="55"/>
      <c r="F57" s="55"/>
    </row>
    <row r="58" spans="1:10" ht="12.75" customHeight="1" x14ac:dyDescent="0.25">
      <c r="A58" s="64" t="s">
        <v>84</v>
      </c>
      <c r="B58" s="55"/>
      <c r="C58" s="65" t="s">
        <v>85</v>
      </c>
      <c r="D58" s="66"/>
      <c r="G58"/>
      <c r="J58" s="65" t="s">
        <v>86</v>
      </c>
    </row>
    <row r="59" spans="1:10" ht="12.75" customHeight="1" x14ac:dyDescent="0.25">
      <c r="A59" s="64" t="s">
        <v>87</v>
      </c>
      <c r="B59" s="55"/>
      <c r="C59" s="65" t="s">
        <v>88</v>
      </c>
      <c r="D59" s="65"/>
      <c r="G59"/>
      <c r="I59" s="65" t="s">
        <v>86</v>
      </c>
      <c r="J59" s="65" t="s">
        <v>89</v>
      </c>
    </row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</sheetData>
  <mergeCells count="6">
    <mergeCell ref="B6:C6"/>
    <mergeCell ref="B1:I1"/>
    <mergeCell ref="B2:I2"/>
    <mergeCell ref="B3:I3"/>
    <mergeCell ref="B4:I4"/>
    <mergeCell ref="B5:I5"/>
  </mergeCells>
  <printOptions horizontalCentered="1"/>
  <pageMargins left="0.143700787" right="0.143700787" top="2.5590551E-2" bottom="0.25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2022-11-18T12:55:41Z</dcterms:created>
  <dcterms:modified xsi:type="dcterms:W3CDTF">2025-09-25T15:12:16Z</dcterms:modified>
  <cp:category/>
  <cp:contentStatus/>
</cp:coreProperties>
</file>