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 Sanchez\OneDrive - Codopesca\Sección de Contabilidad\Contabilidad\E.F Codopesca\2023\EstadosFnancieros2023\Corte junio 2023\"/>
    </mc:Choice>
  </mc:AlternateContent>
  <xr:revisionPtr revIDLastSave="0" documentId="13_ncr:1_{9CB170BE-5932-4CFC-BCCD-87309AE83FF5}" xr6:coauthVersionLast="47" xr6:coauthVersionMax="47" xr10:uidLastSave="{00000000-0000-0000-0000-000000000000}"/>
  <bookViews>
    <workbookView xWindow="-120" yWindow="-120" windowWidth="20730" windowHeight="11160" xr2:uid="{CFAA2049-742D-4692-9FB4-C8E238D9F367}"/>
  </bookViews>
  <sheets>
    <sheet name="Est. Situación Financi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E50" i="1"/>
  <c r="D51" i="1" s="1"/>
  <c r="D50" i="1"/>
  <c r="D48" i="1"/>
  <c r="D52" i="1" s="1"/>
  <c r="E44" i="1"/>
  <c r="D44" i="1"/>
  <c r="E35" i="1"/>
  <c r="E45" i="1" s="1"/>
  <c r="E53" i="1" s="1"/>
  <c r="D34" i="1"/>
  <c r="D32" i="1"/>
  <c r="D30" i="1"/>
  <c r="D35" i="1" s="1"/>
  <c r="D45" i="1" s="1"/>
  <c r="D25" i="1"/>
  <c r="D24" i="1"/>
  <c r="E23" i="1"/>
  <c r="E25" i="1" s="1"/>
  <c r="E18" i="1"/>
  <c r="D18" i="1"/>
  <c r="E17" i="1"/>
  <c r="D17" i="1"/>
  <c r="D20" i="1" s="1"/>
  <c r="D26" i="1" s="1"/>
  <c r="E16" i="1"/>
  <c r="E20" i="1" s="1"/>
  <c r="E26" i="1" s="1"/>
  <c r="D16" i="1"/>
  <c r="D53" i="1" l="1"/>
</calcChain>
</file>

<file path=xl/sharedStrings.xml><?xml version="1.0" encoding="utf-8"?>
<sst xmlns="http://schemas.openxmlformats.org/spreadsheetml/2006/main" count="42" uniqueCount="42">
  <si>
    <t>Estado de Situación Financiera</t>
  </si>
  <si>
    <t>Al 30 de junio de 2023 y 2022</t>
  </si>
  <si>
    <t>(Valores en RD$)</t>
  </si>
  <si>
    <t>Nota</t>
  </si>
  <si>
    <t>Activos</t>
  </si>
  <si>
    <t>Activos Corrientes</t>
  </si>
  <si>
    <t xml:space="preserve">Efectivo y equivalente de efectivo </t>
  </si>
  <si>
    <t xml:space="preserve">Inventarios </t>
  </si>
  <si>
    <t xml:space="preserve">Pagos anticipados </t>
  </si>
  <si>
    <t xml:space="preserve">Otros activos corrientes </t>
  </si>
  <si>
    <t>Total Activos Corrientes</t>
  </si>
  <si>
    <t>Activos No Corrientes</t>
  </si>
  <si>
    <t>Documentos por cobrar</t>
  </si>
  <si>
    <t xml:space="preserve">Propiedad, Planta y equipo neto </t>
  </si>
  <si>
    <t>Total Activos No Corrientes</t>
  </si>
  <si>
    <t>Total Activos</t>
  </si>
  <si>
    <t>Pasivos </t>
  </si>
  <si>
    <t>Pasivos  Corrientes</t>
  </si>
  <si>
    <t>Cuentas por pagar a corto plazo</t>
  </si>
  <si>
    <t>Retenciones y acumulaciones por pagar</t>
  </si>
  <si>
    <t xml:space="preserve">Beneficios a empleados a corto plazo </t>
  </si>
  <si>
    <t>Pensiones (Nota 28)</t>
  </si>
  <si>
    <t xml:space="preserve">Otros pasivos corrientes </t>
  </si>
  <si>
    <t>Total Pasivos Corrientes</t>
  </si>
  <si>
    <t>Pasivos no corrientes</t>
  </si>
  <si>
    <t>Cuentas por pagar a largo plazo (Nota 30)</t>
  </si>
  <si>
    <t>Préstamos a largo plazo (Nota 31)</t>
  </si>
  <si>
    <t>Instrumentos de deuda (Nota 32)</t>
  </si>
  <si>
    <t>Provisiones a largo plazo (Nota 33)</t>
  </si>
  <si>
    <t>Beneficios a empleados a largo plazo (Nota 34)</t>
  </si>
  <si>
    <t xml:space="preserve">Otros pasivos no corrientes (Nota 35)  </t>
  </si>
  <si>
    <t>Total pasivos no corrientes</t>
  </si>
  <si>
    <t>Total Pasivos</t>
  </si>
  <si>
    <t>  </t>
  </si>
  <si>
    <t xml:space="preserve">Activos Netos/Patrimonio </t>
  </si>
  <si>
    <t xml:space="preserve">Capital </t>
  </si>
  <si>
    <t>Reservas</t>
  </si>
  <si>
    <t>Resultados positivos (ahorro) / negativo (desahorro)</t>
  </si>
  <si>
    <t>Resultado acumulado</t>
  </si>
  <si>
    <t xml:space="preserve">Total activos netos / patrimonio </t>
  </si>
  <si>
    <t>Total Pasivos y Patrimonio</t>
  </si>
  <si>
    <t>Las notas en las páginas x a xx son parte integral de estos Estados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</si>
</sst>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u/>
      <sz val="10"/>
      <color theme="1"/>
      <name val="Times New Roman"/>
      <family val="1"/>
    </font>
    <font>
      <b/>
      <u val="double"/>
      <sz val="10"/>
      <color theme="1"/>
      <name val="Times New Roman"/>
      <family val="1"/>
    </font>
    <font>
      <u val="sing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164" fontId="5" fillId="0" borderId="0" xfId="0" applyNumberFormat="1" applyFont="1"/>
    <xf numFmtId="0" fontId="3" fillId="0" borderId="0" xfId="0" applyFont="1" applyAlignment="1">
      <alignment horizontal="center"/>
    </xf>
    <xf numFmtId="164" fontId="5" fillId="0" borderId="0" xfId="0" applyNumberFormat="1" applyFont="1" applyAlignment="1">
      <alignment horizontal="right" wrapText="1"/>
    </xf>
    <xf numFmtId="0" fontId="6" fillId="0" borderId="0" xfId="0" applyFont="1"/>
    <xf numFmtId="37" fontId="7" fillId="0" borderId="0" xfId="0" applyNumberFormat="1" applyFont="1" applyAlignment="1">
      <alignment horizontal="right" wrapText="1"/>
    </xf>
    <xf numFmtId="37" fontId="4" fillId="0" borderId="0" xfId="0" applyNumberFormat="1" applyFont="1" applyAlignment="1">
      <alignment horizontal="right" wrapText="1"/>
    </xf>
    <xf numFmtId="37" fontId="3" fillId="0" borderId="0" xfId="0" applyNumberFormat="1" applyFont="1" applyAlignment="1">
      <alignment horizontal="right" wrapText="1"/>
    </xf>
    <xf numFmtId="37" fontId="8" fillId="0" borderId="0" xfId="0" applyNumberFormat="1" applyFont="1" applyAlignment="1">
      <alignment horizontal="right" wrapText="1"/>
    </xf>
    <xf numFmtId="37" fontId="3" fillId="0" borderId="0" xfId="0" applyNumberFormat="1" applyFont="1" applyAlignment="1">
      <alignment wrapText="1"/>
    </xf>
    <xf numFmtId="164" fontId="9" fillId="0" borderId="0" xfId="0" applyNumberFormat="1" applyFont="1" applyAlignment="1">
      <alignment horizontal="right" wrapText="1"/>
    </xf>
    <xf numFmtId="164" fontId="3" fillId="0" borderId="0" xfId="0" applyNumberFormat="1" applyFont="1"/>
    <xf numFmtId="37" fontId="2" fillId="0" borderId="0" xfId="0" applyNumberFormat="1" applyFont="1" applyAlignment="1">
      <alignment wrapText="1"/>
    </xf>
    <xf numFmtId="37" fontId="3" fillId="0" borderId="0" xfId="0" applyNumberFormat="1" applyFont="1"/>
    <xf numFmtId="165" fontId="3" fillId="0" borderId="0" xfId="1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350520</xdr:colOff>
      <xdr:row>0</xdr:row>
      <xdr:rowOff>116205</xdr:rowOff>
    </xdr:from>
    <xdr:to>
      <xdr:col>4</xdr:col>
      <xdr:colOff>497205</xdr:colOff>
      <xdr:row>7</xdr:row>
      <xdr:rowOff>5715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393EA631-54A9-4EF1-A45A-798E3D35A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" y="116205"/>
          <a:ext cx="4290060" cy="102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Katherine%20Sanchez\OneDrive%20-%20Codopesca\Secci&#243;n%20de%20Contabilidad\Contabilidad\E.F%20Codopesca\2023\EstadosFnancieros2023\Corte%20junio%202023\SISACNOC-EF2023-2022-Codopesca.-EstadosFinancieros-30062023-Final-14072023-II.xlsx" TargetMode="External"/><Relationship Id="rId2" Type="http://schemas.microsoft.com/office/2019/04/relationships/externalLinkLongPath" Target="SISACNOC-EF2023-2022-Codopesca.-EstadosFinancieros-30062023-Final-14072023-II.xlsx?C2A551B9" TargetMode="External"/><Relationship Id="rId1" Type="http://schemas.openxmlformats.org/officeDocument/2006/relationships/externalLinkPath" Target="file:///\\C2A551B9\SISACNOC-EF2023-2022-Codopesca.-EstadosFinancieros-30062023-Final-14072023-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Est. Situación Financiera"/>
      <sheetName val="Est. Rendimiento Financiero"/>
      <sheetName val="Est. De Cambio"/>
      <sheetName val="Est. Flujo Efectivo"/>
      <sheetName val="Notas"/>
      <sheetName val="Est. Comparación"/>
      <sheetName val="EjecuciónConsolidada.-2023"/>
    </sheetNames>
    <sheetDataSet>
      <sheetData sheetId="0"/>
      <sheetData sheetId="1">
        <row r="35">
          <cell r="D35">
            <v>24905998.200000003</v>
          </cell>
          <cell r="E35">
            <v>15039076.459999993</v>
          </cell>
        </row>
      </sheetData>
      <sheetData sheetId="2"/>
      <sheetData sheetId="3"/>
      <sheetData sheetId="4">
        <row r="17">
          <cell r="C17">
            <v>98574182.180000007</v>
          </cell>
        </row>
        <row r="23">
          <cell r="C23">
            <v>1344392</v>
          </cell>
        </row>
        <row r="31">
          <cell r="C31">
            <v>1240542.8900000001</v>
          </cell>
        </row>
        <row r="91">
          <cell r="F91">
            <v>29397675</v>
          </cell>
        </row>
        <row r="142">
          <cell r="C142">
            <v>11976528.116674</v>
          </cell>
        </row>
        <row r="180">
          <cell r="C180">
            <v>467455</v>
          </cell>
        </row>
        <row r="240">
          <cell r="C240">
            <v>315433.79000000004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5340B-A2E4-4CA5-A36A-D3E2B5B80D2F}">
  <sheetPr>
    <pageSetUpPr fitToPage="1"/>
  </sheetPr>
  <dimension ref="B9:G71"/>
  <sheetViews>
    <sheetView showGridLines="0" tabSelected="1" topLeftCell="A24" zoomScaleNormal="100" workbookViewId="0">
      <selection activeCell="E57" sqref="E57"/>
    </sheetView>
  </sheetViews>
  <sheetFormatPr baseColWidth="10" defaultColWidth="11.42578125" defaultRowHeight="12.75" x14ac:dyDescent="0.2"/>
  <cols>
    <col min="1" max="1" width="11.42578125" style="2"/>
    <col min="2" max="2" width="42" style="2" bestFit="1" customWidth="1"/>
    <col min="3" max="3" width="6.28515625" style="2" customWidth="1"/>
    <col min="4" max="5" width="13.85546875" style="2" bestFit="1" customWidth="1"/>
    <col min="6" max="16384" width="11.42578125" style="2"/>
  </cols>
  <sheetData>
    <row r="9" spans="2:5" x14ac:dyDescent="0.2">
      <c r="B9" s="19" t="s">
        <v>0</v>
      </c>
      <c r="C9" s="19"/>
      <c r="D9" s="19"/>
      <c r="E9" s="19"/>
    </row>
    <row r="10" spans="2:5" x14ac:dyDescent="0.2">
      <c r="B10" s="19" t="s">
        <v>1</v>
      </c>
      <c r="C10" s="19"/>
      <c r="D10" s="19"/>
      <c r="E10" s="19"/>
    </row>
    <row r="11" spans="2:5" x14ac:dyDescent="0.2">
      <c r="B11" s="19" t="s">
        <v>2</v>
      </c>
      <c r="C11" s="19"/>
      <c r="D11" s="19"/>
      <c r="E11" s="19"/>
    </row>
    <row r="13" spans="2:5" x14ac:dyDescent="0.2">
      <c r="C13" s="3" t="s">
        <v>3</v>
      </c>
      <c r="D13" s="3">
        <v>2023</v>
      </c>
      <c r="E13" s="3">
        <v>2022</v>
      </c>
    </row>
    <row r="14" spans="2:5" x14ac:dyDescent="0.2">
      <c r="B14" s="4" t="s">
        <v>4</v>
      </c>
      <c r="C14" s="4"/>
      <c r="D14" s="1"/>
      <c r="E14" s="1"/>
    </row>
    <row r="15" spans="2:5" x14ac:dyDescent="0.2">
      <c r="B15" s="4" t="s">
        <v>5</v>
      </c>
      <c r="D15" s="5"/>
      <c r="E15" s="5"/>
    </row>
    <row r="16" spans="2:5" x14ac:dyDescent="0.2">
      <c r="B16" s="2" t="s">
        <v>6</v>
      </c>
      <c r="C16" s="6">
        <v>7</v>
      </c>
      <c r="D16" s="7">
        <f>+[1]Notas!C17</f>
        <v>98574182.180000007</v>
      </c>
      <c r="E16" s="7">
        <f>47379810.57+12859539.87+24736759.53</f>
        <v>84976109.969999999</v>
      </c>
    </row>
    <row r="17" spans="2:5" s="8" customFormat="1" x14ac:dyDescent="0.2">
      <c r="B17" s="2" t="s">
        <v>7</v>
      </c>
      <c r="C17" s="6">
        <v>8</v>
      </c>
      <c r="D17" s="7">
        <f>+[1]Notas!C23</f>
        <v>1344392</v>
      </c>
      <c r="E17" s="7">
        <f>591353.51-1</f>
        <v>591352.51</v>
      </c>
    </row>
    <row r="18" spans="2:5" x14ac:dyDescent="0.2">
      <c r="B18" s="2" t="s">
        <v>8</v>
      </c>
      <c r="C18" s="6">
        <v>9</v>
      </c>
      <c r="D18" s="9">
        <f>+[1]Notas!C31</f>
        <v>1240542.8900000001</v>
      </c>
      <c r="E18" s="9">
        <f>139132.64+304186.51</f>
        <v>443319.15</v>
      </c>
    </row>
    <row r="19" spans="2:5" ht="12.75" hidden="1" customHeight="1" x14ac:dyDescent="0.2">
      <c r="B19" s="2" t="s">
        <v>9</v>
      </c>
      <c r="D19" s="7"/>
      <c r="E19" s="7"/>
    </row>
    <row r="20" spans="2:5" x14ac:dyDescent="0.2">
      <c r="D20" s="10">
        <f>SUM(D15:D19)</f>
        <v>101159117.07000001</v>
      </c>
      <c r="E20" s="10">
        <f>SUM(E15:E19)</f>
        <v>86010781.63000001</v>
      </c>
    </row>
    <row r="21" spans="2:5" x14ac:dyDescent="0.2">
      <c r="B21" s="4" t="s">
        <v>10</v>
      </c>
      <c r="D21" s="10"/>
      <c r="E21" s="10"/>
    </row>
    <row r="22" spans="2:5" x14ac:dyDescent="0.2">
      <c r="B22" s="4" t="s">
        <v>11</v>
      </c>
      <c r="D22" s="11"/>
      <c r="E22" s="11"/>
    </row>
    <row r="23" spans="2:5" ht="12.75" customHeight="1" x14ac:dyDescent="0.2">
      <c r="B23" s="2" t="s">
        <v>12</v>
      </c>
      <c r="C23" s="6">
        <v>10</v>
      </c>
      <c r="D23" s="7">
        <v>82500</v>
      </c>
      <c r="E23" s="7">
        <f>150000-40000+500000</f>
        <v>610000</v>
      </c>
    </row>
    <row r="24" spans="2:5" x14ac:dyDescent="0.2">
      <c r="B24" s="2" t="s">
        <v>13</v>
      </c>
      <c r="C24" s="6">
        <v>11</v>
      </c>
      <c r="D24" s="9">
        <f>+[1]Notas!F91</f>
        <v>29397675</v>
      </c>
      <c r="E24" s="9">
        <v>8927417</v>
      </c>
    </row>
    <row r="25" spans="2:5" x14ac:dyDescent="0.2">
      <c r="B25" s="4" t="s">
        <v>14</v>
      </c>
      <c r="D25" s="10">
        <f>SUM(D23:D24)</f>
        <v>29480175</v>
      </c>
      <c r="E25" s="10">
        <f>SUM(E23:E24)</f>
        <v>9537417</v>
      </c>
    </row>
    <row r="26" spans="2:5" x14ac:dyDescent="0.2">
      <c r="B26" s="4" t="s">
        <v>15</v>
      </c>
      <c r="C26" s="4"/>
      <c r="D26" s="12">
        <f>+D20+D25</f>
        <v>130639292.07000001</v>
      </c>
      <c r="E26" s="12">
        <f>+E20+E25</f>
        <v>95548198.63000001</v>
      </c>
    </row>
    <row r="27" spans="2:5" x14ac:dyDescent="0.2">
      <c r="D27" s="13"/>
      <c r="E27" s="13"/>
    </row>
    <row r="28" spans="2:5" x14ac:dyDescent="0.2">
      <c r="B28" s="4" t="s">
        <v>16</v>
      </c>
      <c r="D28" s="13"/>
      <c r="E28" s="13"/>
    </row>
    <row r="29" spans="2:5" x14ac:dyDescent="0.2">
      <c r="B29" s="4" t="s">
        <v>17</v>
      </c>
      <c r="D29" s="13"/>
      <c r="E29" s="13"/>
    </row>
    <row r="30" spans="2:5" x14ac:dyDescent="0.2">
      <c r="B30" s="2" t="s">
        <v>18</v>
      </c>
      <c r="C30" s="6">
        <v>12</v>
      </c>
      <c r="D30" s="7">
        <f>+[1]Notas!C142</f>
        <v>11976528.116674</v>
      </c>
      <c r="E30" s="7">
        <v>14626903</v>
      </c>
    </row>
    <row r="31" spans="2:5" x14ac:dyDescent="0.2">
      <c r="B31" s="2" t="s">
        <v>19</v>
      </c>
      <c r="C31" s="6">
        <v>13</v>
      </c>
      <c r="D31" s="7">
        <v>17635</v>
      </c>
      <c r="E31" s="7"/>
    </row>
    <row r="32" spans="2:5" x14ac:dyDescent="0.2">
      <c r="B32" s="2" t="s">
        <v>20</v>
      </c>
      <c r="C32" s="6">
        <v>14</v>
      </c>
      <c r="D32" s="7">
        <f>+[1]Notas!C180</f>
        <v>467455</v>
      </c>
      <c r="E32" s="7">
        <v>219075</v>
      </c>
    </row>
    <row r="33" spans="2:7" ht="12.75" hidden="1" customHeight="1" x14ac:dyDescent="0.2">
      <c r="B33" s="2" t="s">
        <v>21</v>
      </c>
      <c r="C33" s="6">
        <v>15</v>
      </c>
      <c r="D33" s="7"/>
      <c r="E33" s="7"/>
    </row>
    <row r="34" spans="2:7" ht="12.75" customHeight="1" x14ac:dyDescent="0.2">
      <c r="B34" s="2" t="s">
        <v>22</v>
      </c>
      <c r="C34" s="6">
        <v>15</v>
      </c>
      <c r="D34" s="9">
        <f>+[1]Notas!C240</f>
        <v>315433.79000000004</v>
      </c>
      <c r="E34" s="9">
        <v>316923</v>
      </c>
    </row>
    <row r="35" spans="2:7" x14ac:dyDescent="0.2">
      <c r="B35" s="4" t="s">
        <v>23</v>
      </c>
      <c r="D35" s="10">
        <f>SUM(D30:D34)</f>
        <v>12777051.906674001</v>
      </c>
      <c r="E35" s="10">
        <f>SUM(E30:E34)</f>
        <v>15162901</v>
      </c>
    </row>
    <row r="36" spans="2:7" x14ac:dyDescent="0.2">
      <c r="D36" s="11"/>
      <c r="E36" s="11"/>
    </row>
    <row r="37" spans="2:7" x14ac:dyDescent="0.2">
      <c r="B37" s="4" t="s">
        <v>24</v>
      </c>
      <c r="D37" s="11"/>
      <c r="E37" s="11"/>
    </row>
    <row r="38" spans="2:7" ht="12.75" hidden="1" customHeight="1" x14ac:dyDescent="0.2">
      <c r="B38" s="2" t="s">
        <v>25</v>
      </c>
      <c r="D38" s="7"/>
      <c r="E38" s="7"/>
    </row>
    <row r="39" spans="2:7" ht="12.75" hidden="1" customHeight="1" x14ac:dyDescent="0.2">
      <c r="B39" s="2" t="s">
        <v>26</v>
      </c>
      <c r="D39" s="7"/>
      <c r="E39" s="7"/>
    </row>
    <row r="40" spans="2:7" ht="12.75" hidden="1" customHeight="1" x14ac:dyDescent="0.2">
      <c r="B40" s="2" t="s">
        <v>27</v>
      </c>
      <c r="D40" s="7"/>
      <c r="E40" s="7"/>
    </row>
    <row r="41" spans="2:7" ht="12.75" hidden="1" customHeight="1" x14ac:dyDescent="0.2">
      <c r="B41" s="2" t="s">
        <v>28</v>
      </c>
      <c r="D41" s="7"/>
      <c r="E41" s="7"/>
    </row>
    <row r="42" spans="2:7" ht="12.75" hidden="1" customHeight="1" x14ac:dyDescent="0.2">
      <c r="B42" s="2" t="s">
        <v>29</v>
      </c>
      <c r="D42" s="7"/>
      <c r="E42" s="7"/>
    </row>
    <row r="43" spans="2:7" ht="12.75" hidden="1" customHeight="1" x14ac:dyDescent="0.2">
      <c r="B43" s="2" t="s">
        <v>30</v>
      </c>
      <c r="D43" s="7"/>
      <c r="E43" s="7"/>
    </row>
    <row r="44" spans="2:7" ht="15" x14ac:dyDescent="0.35">
      <c r="B44" s="4" t="s">
        <v>31</v>
      </c>
      <c r="D44" s="14">
        <f>SUM(D38:D43)</f>
        <v>0</v>
      </c>
      <c r="E44" s="14">
        <f>SUM(E38:E43)</f>
        <v>0</v>
      </c>
    </row>
    <row r="45" spans="2:7" x14ac:dyDescent="0.2">
      <c r="B45" s="4" t="s">
        <v>32</v>
      </c>
      <c r="D45" s="10">
        <f>+D35+D44</f>
        <v>12777051.906674001</v>
      </c>
      <c r="E45" s="10">
        <f>+E35+E44</f>
        <v>15162901</v>
      </c>
    </row>
    <row r="46" spans="2:7" x14ac:dyDescent="0.2">
      <c r="B46" s="2" t="s">
        <v>33</v>
      </c>
      <c r="D46" s="11"/>
      <c r="E46" s="11"/>
    </row>
    <row r="47" spans="2:7" x14ac:dyDescent="0.2">
      <c r="B47" s="4" t="s">
        <v>34</v>
      </c>
      <c r="D47" s="11"/>
      <c r="E47" s="11"/>
    </row>
    <row r="48" spans="2:7" x14ac:dyDescent="0.2">
      <c r="B48" s="2" t="s">
        <v>35</v>
      </c>
      <c r="C48" s="6">
        <v>16</v>
      </c>
      <c r="D48" s="7">
        <f>14697055-1</f>
        <v>14697054</v>
      </c>
      <c r="E48" s="7">
        <v>2126110.17</v>
      </c>
      <c r="F48" s="15"/>
      <c r="G48" s="7"/>
    </row>
    <row r="49" spans="2:5" ht="12.75" hidden="1" customHeight="1" x14ac:dyDescent="0.2">
      <c r="B49" s="2" t="s">
        <v>36</v>
      </c>
      <c r="D49" s="7"/>
      <c r="E49" s="7"/>
    </row>
    <row r="50" spans="2:5" x14ac:dyDescent="0.2">
      <c r="B50" s="2" t="s">
        <v>37</v>
      </c>
      <c r="D50" s="7">
        <f>+'[1]Est. Rendimiento Financiero'!D35</f>
        <v>24905998.200000003</v>
      </c>
      <c r="E50" s="7">
        <f>+'[1]Est. Rendimiento Financiero'!E35</f>
        <v>15039076.459999993</v>
      </c>
    </row>
    <row r="51" spans="2:5" x14ac:dyDescent="0.2">
      <c r="B51" s="2" t="s">
        <v>38</v>
      </c>
      <c r="D51" s="9">
        <f>+E50+E51</f>
        <v>78259188.459999993</v>
      </c>
      <c r="E51" s="9">
        <v>63220112</v>
      </c>
    </row>
    <row r="52" spans="2:5" x14ac:dyDescent="0.2">
      <c r="B52" s="4" t="s">
        <v>39</v>
      </c>
      <c r="D52" s="10">
        <f>SUM(D48:D51)-1</f>
        <v>117862239.66</v>
      </c>
      <c r="E52" s="10">
        <f>SUM(E48:E51)-1</f>
        <v>80385297.629999995</v>
      </c>
    </row>
    <row r="53" spans="2:5" x14ac:dyDescent="0.2">
      <c r="B53" s="4" t="s">
        <v>40</v>
      </c>
      <c r="D53" s="10">
        <f>+D45+D52</f>
        <v>130639291.56667399</v>
      </c>
      <c r="E53" s="10">
        <f>+E45+E52</f>
        <v>95548198.629999995</v>
      </c>
    </row>
    <row r="54" spans="2:5" x14ac:dyDescent="0.2">
      <c r="B54" s="4"/>
      <c r="D54" s="16"/>
      <c r="E54" s="16"/>
    </row>
    <row r="56" spans="2:5" s="17" customFormat="1" x14ac:dyDescent="0.2">
      <c r="B56" s="20" t="s">
        <v>41</v>
      </c>
      <c r="C56" s="20"/>
      <c r="D56" s="20"/>
      <c r="E56" s="20"/>
    </row>
    <row r="57" spans="2:5" s="17" customFormat="1" x14ac:dyDescent="0.2">
      <c r="B57" s="1"/>
      <c r="C57" s="2"/>
      <c r="D57" s="1"/>
      <c r="E57" s="1"/>
    </row>
    <row r="58" spans="2:5" x14ac:dyDescent="0.2">
      <c r="D58" s="17"/>
      <c r="E58" s="17"/>
    </row>
    <row r="59" spans="2:5" x14ac:dyDescent="0.2">
      <c r="D59" s="17"/>
      <c r="E59" s="17"/>
    </row>
    <row r="60" spans="2:5" x14ac:dyDescent="0.2">
      <c r="E60" s="18"/>
    </row>
    <row r="61" spans="2:5" x14ac:dyDescent="0.2">
      <c r="E61" s="18"/>
    </row>
    <row r="62" spans="2:5" x14ac:dyDescent="0.2">
      <c r="D62" s="18"/>
      <c r="E62" s="18"/>
    </row>
    <row r="63" spans="2:5" x14ac:dyDescent="0.2">
      <c r="D63" s="18"/>
      <c r="E63" s="18"/>
    </row>
    <row r="64" spans="2:5" x14ac:dyDescent="0.2">
      <c r="D64" s="18"/>
      <c r="E64" s="18"/>
    </row>
    <row r="65" spans="4:5" x14ac:dyDescent="0.2">
      <c r="D65" s="18"/>
      <c r="E65" s="18"/>
    </row>
    <row r="66" spans="4:5" x14ac:dyDescent="0.2">
      <c r="D66" s="18"/>
      <c r="E66" s="18"/>
    </row>
    <row r="67" spans="4:5" x14ac:dyDescent="0.2">
      <c r="D67" s="18"/>
      <c r="E67" s="18"/>
    </row>
    <row r="68" spans="4:5" x14ac:dyDescent="0.2">
      <c r="D68" s="18"/>
      <c r="E68" s="18"/>
    </row>
    <row r="69" spans="4:5" x14ac:dyDescent="0.2">
      <c r="D69" s="18"/>
      <c r="E69" s="18"/>
    </row>
    <row r="70" spans="4:5" x14ac:dyDescent="0.2">
      <c r="D70" s="18"/>
      <c r="E70" s="18"/>
    </row>
    <row r="71" spans="4:5" x14ac:dyDescent="0.2">
      <c r="D71" s="18"/>
      <c r="E71" s="18"/>
    </row>
  </sheetData>
  <mergeCells count="4">
    <mergeCell ref="B9:E9"/>
    <mergeCell ref="B10:E10"/>
    <mergeCell ref="B11:E11"/>
    <mergeCell ref="B56:E5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Situación Financiera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dcterms:created xsi:type="dcterms:W3CDTF">2023-07-17T13:44:37Z</dcterms:created>
  <dcterms:modified xsi:type="dcterms:W3CDTF">2023-07-17T13:50:58Z</dcterms:modified>
</cp:coreProperties>
</file>