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3\Ejecución presupuestaria 2023\Transparencia 2023\"/>
    </mc:Choice>
  </mc:AlternateContent>
  <xr:revisionPtr revIDLastSave="0" documentId="13_ncr:1_{E0112EDB-0921-4DCC-9BD2-E56E6C247EEC}" xr6:coauthVersionLast="47" xr6:coauthVersionMax="47" xr10:uidLastSave="{00000000-0000-0000-0000-000000000000}"/>
  <bookViews>
    <workbookView xWindow="2550" yWindow="0" windowWidth="23910" windowHeight="1485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Q39" i="1"/>
  <c r="Q38" i="1"/>
  <c r="I24" i="1"/>
  <c r="D38" i="1"/>
  <c r="D39" i="1"/>
  <c r="D36" i="1"/>
  <c r="D33" i="1"/>
  <c r="C32" i="1"/>
  <c r="C24" i="1"/>
  <c r="C14" i="1"/>
  <c r="C9" i="1"/>
  <c r="Q36" i="1"/>
  <c r="Q18" i="1"/>
  <c r="Q23" i="1"/>
  <c r="Q25" i="1"/>
  <c r="Q29" i="1"/>
  <c r="Q30" i="1"/>
  <c r="E32" i="1"/>
  <c r="F32" i="1"/>
  <c r="G32" i="1"/>
  <c r="H32" i="1"/>
  <c r="I32" i="1"/>
  <c r="J32" i="1"/>
  <c r="K32" i="1"/>
  <c r="L32" i="1"/>
  <c r="M32" i="1"/>
  <c r="O32" i="1"/>
  <c r="P32" i="1"/>
  <c r="E9" i="1"/>
  <c r="E14" i="1"/>
  <c r="Q35" i="1"/>
  <c r="P24" i="1"/>
  <c r="N9" i="1"/>
  <c r="B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23" i="1"/>
  <c r="B24" i="1"/>
  <c r="D25" i="1"/>
  <c r="D26" i="1"/>
  <c r="D27" i="1"/>
  <c r="D28" i="1"/>
  <c r="D29" i="1"/>
  <c r="D30" i="1"/>
  <c r="D31" i="1"/>
  <c r="B32" i="1"/>
  <c r="D34" i="1"/>
  <c r="D35" i="1"/>
  <c r="D37" i="1"/>
  <c r="D40" i="1"/>
  <c r="C41" i="1" l="1"/>
  <c r="D32" i="1"/>
  <c r="B41" i="1"/>
  <c r="D14" i="1"/>
  <c r="D24" i="1"/>
  <c r="D9" i="1"/>
  <c r="D41" i="1" l="1"/>
  <c r="B8" i="1"/>
  <c r="C8" i="1" l="1"/>
  <c r="D8" i="1"/>
  <c r="K9" i="1" l="1"/>
  <c r="K14" i="1"/>
  <c r="K24" i="1"/>
  <c r="K41" i="1" l="1"/>
  <c r="K8" i="1"/>
  <c r="G14" i="1" l="1"/>
  <c r="F14" i="1"/>
  <c r="F9" i="1"/>
  <c r="F41" i="1" l="1"/>
  <c r="G9" i="1"/>
  <c r="Q40" i="1" l="1"/>
  <c r="Q37" i="1"/>
  <c r="Q34" i="1"/>
  <c r="Q33" i="1"/>
  <c r="Q31" i="1"/>
  <c r="Q28" i="1"/>
  <c r="Q27" i="1"/>
  <c r="Q26" i="1"/>
  <c r="O24" i="1"/>
  <c r="N24" i="1"/>
  <c r="M24" i="1"/>
  <c r="L24" i="1"/>
  <c r="J24" i="1"/>
  <c r="H24" i="1"/>
  <c r="G24" i="1"/>
  <c r="Q22" i="1"/>
  <c r="Q21" i="1"/>
  <c r="Q20" i="1"/>
  <c r="Q19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Q32" i="1" l="1"/>
  <c r="G8" i="1"/>
  <c r="Q24" i="1"/>
  <c r="M41" i="1"/>
  <c r="I41" i="1"/>
  <c r="N41" i="1"/>
  <c r="J41" i="1"/>
  <c r="O41" i="1"/>
  <c r="P41" i="1"/>
  <c r="L41" i="1"/>
  <c r="H41" i="1"/>
  <c r="G41" i="1"/>
  <c r="I8" i="1"/>
  <c r="E8" i="1"/>
  <c r="J8" i="1"/>
  <c r="H8" i="1"/>
  <c r="Q14" i="1"/>
  <c r="M8" i="1"/>
  <c r="F8" i="1"/>
  <c r="L8" i="1"/>
  <c r="N8" i="1"/>
  <c r="O8" i="1"/>
  <c r="E41" i="1"/>
  <c r="Q9" i="1"/>
  <c r="P8" i="1"/>
  <c r="Q41" i="1" l="1"/>
  <c r="Q8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<sst xmlns="http://schemas.openxmlformats.org/spreadsheetml/2006/main" count="71" uniqueCount="71">
  <si>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</si>
  <si>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</si>
  <si>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</si>
  <si>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</si>
  <si>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</si>
  <si>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</si>
  <si>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</si>
  <si>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</si>
  <si>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</si>
  <si>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</si>
  <si>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</si>
  <si>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</si>
  <si>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</si>
  <si>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</si>
  <si>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</si>
  <si>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</si>
  <si>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</si>
  <si>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</si>
  <si>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</si>
  <si>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</si>
  <si>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</si>
  <si>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</si>
  <si>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</si>
  <si>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</si>
  <si>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</si>
  <si>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</si>
  <si>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</si>
  <si>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</si>
  <si>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</si>
  <si>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</si>
  <si>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</si>
  <si>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</si>
  <si>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</si>
  <si>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</si>
  <si>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</si>
  <si>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</si>
  <si>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</si>
  <si>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</si>
  <si>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</si>
  <si>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</si>
  <si>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</si>
  <si>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</si>
  <si>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</si>
  <si>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</si>
  <si>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</si>
  <si>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</si>
  <si>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</si>
  <si>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</si>
  <si>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</si>
  <si>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</si>
  <si>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</si>
  <si>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</si>
  <si>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</si>
  <si>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</si>
  <si>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</si>
  <si>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</si>
  <si>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</si>
  <si>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</si>
  <si>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Carlos Then Contín</t>
  </si>
  <si>
    <t>EJECUCIÓN DE GASTOS Y APLICACIONES FINANCIERAS AÑO 2023</t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</si>
  <si>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</si>
  <si>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</si>
  <si>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</si>
  <si>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</si>
  <si>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</si>
  <si>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</si>
  <si>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</si>
  <si>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Pedro Antonio Gilbert Noboa</t>
  </si>
  <si>
    <t>Director Administrativo  Financiero</t>
  </si>
  <si>
    <t>Fuente de registro: 01 de enero al  30 de noviembre 2023</t>
  </si>
  <si>
    <t>Fecha de imputación: hasta el 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</si>
</sst>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43" fontId="14" fillId="0" borderId="0" xfId="0" applyNumberFormat="1" applyFont="1"/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" fontId="10" fillId="0" borderId="10" xfId="0" applyNumberFormat="1" applyFont="1" applyBorder="1" applyAlignment="1">
      <alignment horizontal="right" vertical="center" shrinkToFit="1"/>
    </xf>
    <xf numFmtId="49" fontId="1" fillId="2" borderId="0" xfId="0" applyNumberFormat="1" applyFont="1" applyFill="1"/>
    <xf numFmtId="43" fontId="6" fillId="3" borderId="15" xfId="0" applyNumberFormat="1" applyFont="1" applyFill="1" applyBorder="1"/>
    <xf numFmtId="4" fontId="10" fillId="0" borderId="17" xfId="0" applyNumberFormat="1" applyFont="1" applyBorder="1" applyAlignment="1">
      <alignment horizontal="right" vertical="center" shrinkToFit="1"/>
    </xf>
    <xf numFmtId="43" fontId="3" fillId="0" borderId="18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19" xfId="0" applyNumberFormat="1" applyFont="1" applyBorder="1" applyAlignment="1">
      <alignment horizontal="right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4" fontId="10" fillId="0" borderId="20" xfId="0" applyNumberFormat="1" applyFont="1" applyBorder="1" applyAlignment="1">
      <alignment vertical="top" shrinkToFit="1"/>
    </xf>
    <xf numFmtId="39" fontId="11" fillId="0" borderId="20" xfId="0" applyNumberFormat="1" applyFont="1" applyBorder="1" applyAlignment="1">
      <alignment vertical="top" shrinkToFit="1"/>
    </xf>
    <xf numFmtId="4" fontId="11" fillId="0" borderId="20" xfId="1" applyNumberFormat="1" applyFont="1" applyBorder="1" applyAlignment="1">
      <alignment vertical="top" shrinkToFit="1"/>
    </xf>
    <xf numFmtId="4" fontId="11" fillId="0" borderId="20" xfId="0" applyNumberFormat="1" applyFont="1" applyBorder="1" applyAlignment="1">
      <alignment vertical="top" shrinkToFit="1"/>
    </xf>
    <xf numFmtId="39" fontId="10" fillId="0" borderId="20" xfId="0" applyNumberFormat="1" applyFont="1" applyBorder="1" applyAlignment="1">
      <alignment vertical="top" shrinkToFit="1"/>
    </xf>
    <xf numFmtId="4" fontId="11" fillId="0" borderId="21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horizontal="right" vertical="center" shrinkToFit="1"/>
    </xf>
    <xf numFmtId="4" fontId="10" fillId="0" borderId="18" xfId="0" applyNumberFormat="1" applyFont="1" applyBorder="1" applyAlignment="1">
      <alignment horizontal="right" vertical="top" shrinkToFit="1"/>
    </xf>
    <xf numFmtId="4" fontId="11" fillId="0" borderId="3" xfId="0" applyNumberFormat="1" applyFont="1" applyBorder="1" applyAlignment="1">
      <alignment horizontal="right" vertical="top" shrinkToFit="1"/>
    </xf>
    <xf numFmtId="4" fontId="10" fillId="0" borderId="3" xfId="0" applyNumberFormat="1" applyFont="1" applyBorder="1" applyAlignment="1">
      <alignment horizontal="right" vertical="top" shrinkToFit="1"/>
    </xf>
    <xf numFmtId="4" fontId="11" fillId="0" borderId="19" xfId="0" applyNumberFormat="1" applyFont="1" applyBorder="1" applyAlignment="1">
      <alignment horizontal="right" vertical="top" shrinkToFit="1"/>
    </xf>
    <xf numFmtId="43" fontId="3" fillId="0" borderId="19" xfId="0" applyNumberFormat="1" applyFont="1" applyBorder="1" applyAlignment="1">
      <alignment horizontal="right"/>
    </xf>
    <xf numFmtId="4" fontId="10" fillId="0" borderId="22" xfId="0" applyNumberFormat="1" applyFont="1" applyBorder="1" applyAlignment="1">
      <alignment horizontal="right" vertical="top" shrinkToFit="1"/>
    </xf>
    <xf numFmtId="4" fontId="11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  <xf numFmtId="49" fontId="4" fillId="0" borderId="3" xfId="0" applyNumberFormat="1" applyFont="1" applyBorder="1" applyAlignment="1">
      <alignment horizontal="left" vertical="center" wrapText="1"/>
    </xf>
    <xf numFmtId="4" fontId="10" fillId="2" borderId="0" xfId="0" applyNumberFormat="1" applyFont="1" applyFill="1" applyAlignment="1">
      <alignment vertical="top" shrinkToFit="1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 shrinkToFit="1"/>
    </xf>
    <xf numFmtId="49" fontId="21" fillId="2" borderId="0" xfId="0" applyNumberFormat="1" applyFont="1" applyFill="1" applyAlignment="1">
      <alignment horizontal="center" wrapText="1"/>
    </xf>
    <xf numFmtId="49" fontId="2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495257</xdr:colOff>
      <xdr:row>0</xdr:row>
      <xdr:rowOff>247650</xdr:rowOff>
    </xdr:from>
    <xdr:to>
      <xdr:col>16</xdr:col>
      <xdr:colOff>746758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9532" y="247650"/>
          <a:ext cx="216602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2619374</xdr:colOff>
      <xdr:row>5</xdr:row>
      <xdr:rowOff>155877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619374" cy="146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9"/>
  <sheetViews>
    <sheetView showGridLines="0" tabSelected="1" topLeftCell="F1" workbookViewId="0">
      <selection activeCell="D52" sqref="D52"/>
    </sheetView>
  </sheetViews>
  <sheetFormatPr baseColWidth="10" defaultColWidth="14.42578125" defaultRowHeight="15.75" customHeight="1" x14ac:dyDescent="0.2"/>
  <cols>
    <col min="1" max="1" width="65.5703125" customWidth="1"/>
    <col min="2" max="2" width="17.5703125" customWidth="1"/>
    <col min="3" max="3" width="19.42578125" hidden="1" customWidth="1"/>
    <col min="4" max="4" width="17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customWidth="1"/>
    <col min="13" max="14" width="14.42578125" customWidth="1"/>
    <col min="15" max="15" width="14.28515625" customWidth="1"/>
    <col min="16" max="16" width="5" hidden="1" customWidth="1"/>
    <col min="17" max="17" width="16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21.7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3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38"/>
      <c r="S2" s="1"/>
      <c r="T2" s="1"/>
      <c r="U2" s="1"/>
      <c r="V2" s="1"/>
      <c r="W2" s="1"/>
      <c r="X2" s="1"/>
      <c r="Y2" s="1"/>
    </row>
    <row r="3" spans="1:25" ht="21" customHeight="1" x14ac:dyDescent="0.3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38"/>
      <c r="S3" s="1"/>
      <c r="T3" s="1"/>
      <c r="U3" s="1"/>
      <c r="V3" s="1"/>
      <c r="W3" s="1"/>
      <c r="X3" s="1"/>
      <c r="Y3" s="1"/>
    </row>
    <row r="4" spans="1:25" ht="20.25" customHeight="1" x14ac:dyDescent="0.3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38"/>
      <c r="S4" s="1"/>
      <c r="T4" s="1"/>
      <c r="U4" s="1"/>
      <c r="V4" s="1"/>
      <c r="W4" s="1"/>
      <c r="X4" s="1"/>
      <c r="Y4" s="1"/>
    </row>
    <row r="5" spans="1:25" ht="20.25" customHeight="1" x14ac:dyDescent="0.3">
      <c r="A5" s="87" t="s">
        <v>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38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29" t="s">
        <v>4</v>
      </c>
      <c r="B7" s="30" t="s">
        <v>52</v>
      </c>
      <c r="C7" s="30" t="s">
        <v>51</v>
      </c>
      <c r="D7" s="30" t="s">
        <v>53</v>
      </c>
      <c r="E7" s="31" t="s">
        <v>5</v>
      </c>
      <c r="F7" s="31" t="s">
        <v>6</v>
      </c>
      <c r="G7" s="31" t="s">
        <v>7</v>
      </c>
      <c r="H7" s="32" t="s">
        <v>8</v>
      </c>
      <c r="I7" s="33" t="s">
        <v>9</v>
      </c>
      <c r="J7" s="33" t="s">
        <v>10</v>
      </c>
      <c r="K7" s="34" t="s">
        <v>11</v>
      </c>
      <c r="L7" s="33" t="s">
        <v>12</v>
      </c>
      <c r="M7" s="33" t="s">
        <v>13</v>
      </c>
      <c r="N7" s="34" t="s">
        <v>14</v>
      </c>
      <c r="O7" s="35" t="s">
        <v>15</v>
      </c>
      <c r="P7" s="31" t="s">
        <v>16</v>
      </c>
      <c r="Q7" s="36" t="s">
        <v>54</v>
      </c>
      <c r="R7" s="14"/>
      <c r="S7" s="4"/>
      <c r="T7" s="4"/>
      <c r="U7" s="4"/>
      <c r="V7" s="4"/>
      <c r="W7" s="4"/>
      <c r="X7" s="4"/>
      <c r="Y7" s="4"/>
    </row>
    <row r="8" spans="1:25" ht="12.75" hidden="1" customHeight="1" thickBot="1" x14ac:dyDescent="0.25">
      <c r="A8" s="15" t="s">
        <v>17</v>
      </c>
      <c r="B8" s="28">
        <f>B9+B14+B24+B32</f>
        <v>258925000</v>
      </c>
      <c r="C8" s="80" t="e">
        <f>C9+C14+C24+C32+#REF!</f>
        <v>#REF!</v>
      </c>
      <c r="D8" s="28" t="e">
        <f>D9+D14+D24+D32+#REF!</f>
        <v>#REF!</v>
      </c>
      <c r="E8" s="10">
        <f t="shared" ref="E8:P8" si="0">E9+E14+E24+E32</f>
        <v>12555224.24</v>
      </c>
      <c r="F8" s="5">
        <f t="shared" si="0"/>
        <v>11747622.83</v>
      </c>
      <c r="G8" s="5">
        <f t="shared" si="0"/>
        <v>20048533.169999998</v>
      </c>
      <c r="H8" s="6">
        <f t="shared" si="0"/>
        <v>18910535.170000002</v>
      </c>
      <c r="I8" s="6">
        <f t="shared" si="0"/>
        <v>25922935.07</v>
      </c>
      <c r="J8" s="11">
        <f t="shared" si="0"/>
        <v>20741358.699999999</v>
      </c>
      <c r="K8" s="7">
        <f t="shared" si="0"/>
        <v>17689848.609999999</v>
      </c>
      <c r="L8" s="7">
        <f t="shared" si="0"/>
        <v>20368565.850000001</v>
      </c>
      <c r="M8" s="7">
        <f t="shared" si="0"/>
        <v>24969432.970000006</v>
      </c>
      <c r="N8" s="7">
        <f t="shared" si="0"/>
        <v>25693700.91</v>
      </c>
      <c r="O8" s="7">
        <f t="shared" si="0"/>
        <v>28899202.370000001</v>
      </c>
      <c r="P8" s="7">
        <f t="shared" si="0"/>
        <v>0</v>
      </c>
      <c r="Q8" s="6">
        <f t="shared" ref="Q8:Q31" si="1">SUM(E8:P8)</f>
        <v>227546959.88999999</v>
      </c>
    </row>
    <row r="9" spans="1:25" ht="15.75" customHeight="1" x14ac:dyDescent="0.2">
      <c r="A9" s="67" t="s">
        <v>18</v>
      </c>
      <c r="B9" s="63">
        <f t="shared" ref="B9" si="2">SUM(B10:B13)</f>
        <v>182576129</v>
      </c>
      <c r="C9" s="51">
        <f>SUM(C10:C13)</f>
        <v>514148</v>
      </c>
      <c r="D9" s="58">
        <f>SUM(D10:D13)</f>
        <v>183090277</v>
      </c>
      <c r="E9" s="81">
        <f>E10+E11+E13+E12</f>
        <v>11353056.67</v>
      </c>
      <c r="F9" s="41">
        <f>SUM(F10:F13)</f>
        <v>11341513.57</v>
      </c>
      <c r="G9" s="81">
        <f>SUM(G10:G13)</f>
        <v>11870813.699999999</v>
      </c>
      <c r="H9" s="41">
        <f>SUM(H10:H13)</f>
        <v>11848079.82</v>
      </c>
      <c r="I9" s="81">
        <f t="shared" ref="I9:P9" si="3">SUM(I10:I13)</f>
        <v>20250274.280000001</v>
      </c>
      <c r="J9" s="41">
        <f t="shared" si="3"/>
        <v>11661681.33</v>
      </c>
      <c r="K9" s="81">
        <f t="shared" si="3"/>
        <v>11965767.079999998</v>
      </c>
      <c r="L9" s="41">
        <f t="shared" si="3"/>
        <v>11718874.530000001</v>
      </c>
      <c r="M9" s="11">
        <f t="shared" si="3"/>
        <v>11902675.640000001</v>
      </c>
      <c r="N9" s="23">
        <f>SUM(N10:N13)</f>
        <v>20760440.550000001</v>
      </c>
      <c r="O9" s="25">
        <f t="shared" si="3"/>
        <v>21980503.34</v>
      </c>
      <c r="P9" s="81">
        <f t="shared" si="3"/>
        <v>0</v>
      </c>
      <c r="Q9" s="41">
        <f t="shared" si="1"/>
        <v>156653680.51000002</v>
      </c>
    </row>
    <row r="10" spans="1:25" ht="12.75" customHeight="1" x14ac:dyDescent="0.2">
      <c r="A10" s="69" t="s">
        <v>19</v>
      </c>
      <c r="B10" s="64">
        <v>135690000</v>
      </c>
      <c r="C10" s="52">
        <v>474148</v>
      </c>
      <c r="D10" s="59">
        <f>+B10+C10</f>
        <v>136164148</v>
      </c>
      <c r="E10" s="82">
        <v>9361606.25</v>
      </c>
      <c r="F10" s="8">
        <v>9367106.25</v>
      </c>
      <c r="G10" s="83">
        <v>9906277.6899999995</v>
      </c>
      <c r="H10" s="8">
        <v>9874634.6300000008</v>
      </c>
      <c r="I10" s="82">
        <v>9799552.9499999993</v>
      </c>
      <c r="J10" s="8">
        <v>9615106.25</v>
      </c>
      <c r="K10" s="84">
        <v>9874540.0399999991</v>
      </c>
      <c r="L10" s="8">
        <v>9659106.25</v>
      </c>
      <c r="M10" s="9">
        <v>9815721.7300000004</v>
      </c>
      <c r="N10" s="24">
        <v>9674853.75</v>
      </c>
      <c r="O10" s="26">
        <v>19888450.629999999</v>
      </c>
      <c r="P10" s="82"/>
      <c r="Q10" s="8">
        <f t="shared" si="1"/>
        <v>116836956.42</v>
      </c>
    </row>
    <row r="11" spans="1:25" ht="12.75" customHeight="1" x14ac:dyDescent="0.2">
      <c r="A11" s="69" t="s">
        <v>20</v>
      </c>
      <c r="B11" s="64">
        <v>28332000</v>
      </c>
      <c r="C11" s="53">
        <v>40000</v>
      </c>
      <c r="D11" s="59">
        <f t="shared" ref="D11:D13" si="4">+B11+C11</f>
        <v>28372000</v>
      </c>
      <c r="E11" s="82">
        <v>541000</v>
      </c>
      <c r="F11" s="8">
        <v>521000</v>
      </c>
      <c r="G11" s="83">
        <v>523000</v>
      </c>
      <c r="H11" s="8">
        <v>523000</v>
      </c>
      <c r="I11" s="82">
        <v>8958377.0800000001</v>
      </c>
      <c r="J11" s="8">
        <v>563000</v>
      </c>
      <c r="K11" s="84">
        <v>588000</v>
      </c>
      <c r="L11" s="8">
        <v>588000</v>
      </c>
      <c r="M11" s="9">
        <v>588000</v>
      </c>
      <c r="N11" s="24">
        <v>9584897.8900000006</v>
      </c>
      <c r="O11" s="26">
        <v>588000</v>
      </c>
      <c r="P11" s="82"/>
      <c r="Q11" s="8">
        <f t="shared" si="1"/>
        <v>23566274.969999999</v>
      </c>
    </row>
    <row r="12" spans="1:25" ht="12.75" customHeight="1" x14ac:dyDescent="0.2">
      <c r="A12" s="69" t="s">
        <v>21</v>
      </c>
      <c r="B12" s="64">
        <v>432000</v>
      </c>
      <c r="C12" s="53"/>
      <c r="D12" s="59">
        <f t="shared" si="4"/>
        <v>432000</v>
      </c>
      <c r="E12" s="82">
        <v>33829.599999999999</v>
      </c>
      <c r="F12" s="8">
        <v>36000</v>
      </c>
      <c r="G12" s="83">
        <v>13655.04</v>
      </c>
      <c r="H12" s="8">
        <v>0</v>
      </c>
      <c r="I12" s="82">
        <v>39048.959999999999</v>
      </c>
      <c r="J12" s="8">
        <v>24428.799999999999</v>
      </c>
      <c r="K12" s="84">
        <v>52643.16</v>
      </c>
      <c r="L12" s="8">
        <v>5894.4</v>
      </c>
      <c r="M12" s="9">
        <v>32736</v>
      </c>
      <c r="N12" s="24">
        <v>36000</v>
      </c>
      <c r="O12" s="26">
        <v>36000</v>
      </c>
      <c r="P12" s="82"/>
      <c r="Q12" s="8">
        <f t="shared" si="1"/>
        <v>310235.95999999996</v>
      </c>
    </row>
    <row r="13" spans="1:25" ht="15" customHeight="1" x14ac:dyDescent="0.2">
      <c r="A13" s="69" t="s">
        <v>22</v>
      </c>
      <c r="B13" s="64">
        <v>18122129</v>
      </c>
      <c r="C13" s="52"/>
      <c r="D13" s="59">
        <f t="shared" si="4"/>
        <v>18122129</v>
      </c>
      <c r="E13" s="82">
        <v>1416620.82</v>
      </c>
      <c r="F13" s="8">
        <v>1417407.32</v>
      </c>
      <c r="G13" s="83">
        <v>1427880.97</v>
      </c>
      <c r="H13" s="8">
        <v>1450445.19</v>
      </c>
      <c r="I13" s="82">
        <v>1453295.29</v>
      </c>
      <c r="J13" s="8">
        <v>1459146.28</v>
      </c>
      <c r="K13" s="84">
        <v>1450583.88</v>
      </c>
      <c r="L13" s="8">
        <v>1465873.88</v>
      </c>
      <c r="M13" s="9">
        <v>1466217.91</v>
      </c>
      <c r="N13" s="24">
        <v>1464688.91</v>
      </c>
      <c r="O13" s="26">
        <v>1468052.71</v>
      </c>
      <c r="P13" s="82"/>
      <c r="Q13" s="8">
        <f t="shared" si="1"/>
        <v>15940213.16</v>
      </c>
    </row>
    <row r="14" spans="1:25" ht="15.75" customHeight="1" x14ac:dyDescent="0.2">
      <c r="A14" s="70" t="s">
        <v>23</v>
      </c>
      <c r="B14" s="65">
        <f t="shared" ref="B14:G14" si="5">SUM(B15:B23)</f>
        <v>36332494</v>
      </c>
      <c r="C14" s="51">
        <f>SUM(C15:C23)</f>
        <v>7839444.3200000003</v>
      </c>
      <c r="D14" s="60">
        <f>SUM(D15:D23)</f>
        <v>44171938.32</v>
      </c>
      <c r="E14" s="81">
        <f>SUM(E15:E23)</f>
        <v>1202167.57</v>
      </c>
      <c r="F14" s="7">
        <f t="shared" si="5"/>
        <v>406109.26</v>
      </c>
      <c r="G14" s="81">
        <f t="shared" si="5"/>
        <v>4628127.8900000006</v>
      </c>
      <c r="H14" s="7">
        <f t="shared" ref="H14:N14" si="6">SUM(H15:H23)</f>
        <v>1616872.31</v>
      </c>
      <c r="I14" s="81">
        <f t="shared" si="6"/>
        <v>4885798.1999999993</v>
      </c>
      <c r="J14" s="7">
        <f t="shared" si="6"/>
        <v>5193599.1399999997</v>
      </c>
      <c r="K14" s="81">
        <f t="shared" si="6"/>
        <v>2916635.75</v>
      </c>
      <c r="L14" s="7">
        <f t="shared" si="6"/>
        <v>3152582.5300000003</v>
      </c>
      <c r="M14" s="11">
        <f t="shared" si="6"/>
        <v>4078725.2100000004</v>
      </c>
      <c r="N14" s="23">
        <f t="shared" si="6"/>
        <v>3036161.28</v>
      </c>
      <c r="O14" s="27">
        <f>SUM(O15:O23)</f>
        <v>4185774.4699999997</v>
      </c>
      <c r="P14" s="81">
        <f>SUM(P15:P23)</f>
        <v>0</v>
      </c>
      <c r="Q14" s="7">
        <f t="shared" si="1"/>
        <v>35302553.610000007</v>
      </c>
    </row>
    <row r="15" spans="1:25" ht="13.5" customHeight="1" x14ac:dyDescent="0.2">
      <c r="A15" s="68" t="s">
        <v>24</v>
      </c>
      <c r="B15" s="64">
        <v>8680000</v>
      </c>
      <c r="C15" s="54"/>
      <c r="D15" s="59">
        <f t="shared" ref="D15:D23" si="7">+B15+C15</f>
        <v>8680000</v>
      </c>
      <c r="E15" s="82">
        <v>564191.27</v>
      </c>
      <c r="F15" s="8">
        <v>37934.300000000003</v>
      </c>
      <c r="G15" s="82">
        <v>1060802</v>
      </c>
      <c r="H15" s="8">
        <v>439222.85</v>
      </c>
      <c r="I15" s="82">
        <v>530782.34</v>
      </c>
      <c r="J15" s="8">
        <v>819312.46</v>
      </c>
      <c r="K15" s="82">
        <v>553440.09</v>
      </c>
      <c r="L15" s="8">
        <v>591193.17000000004</v>
      </c>
      <c r="M15" s="9">
        <v>572389.19999999995</v>
      </c>
      <c r="N15" s="24">
        <v>568001.52</v>
      </c>
      <c r="O15" s="26">
        <v>468015.7</v>
      </c>
      <c r="P15" s="82"/>
      <c r="Q15" s="8">
        <f t="shared" si="1"/>
        <v>6205284.8999999994</v>
      </c>
    </row>
    <row r="16" spans="1:25" ht="13.5" customHeight="1" x14ac:dyDescent="0.2">
      <c r="A16" s="68" t="s">
        <v>25</v>
      </c>
      <c r="B16" s="64">
        <v>2051250</v>
      </c>
      <c r="C16" s="54"/>
      <c r="D16" s="59">
        <f t="shared" si="7"/>
        <v>2051250</v>
      </c>
      <c r="E16" s="82"/>
      <c r="F16" s="8"/>
      <c r="G16" s="82"/>
      <c r="H16" s="8"/>
      <c r="I16" s="82">
        <v>82128</v>
      </c>
      <c r="J16" s="8">
        <v>0</v>
      </c>
      <c r="K16" s="82">
        <v>87511.63</v>
      </c>
      <c r="L16" s="8">
        <v>67316.639999999999</v>
      </c>
      <c r="M16" s="9">
        <v>341433</v>
      </c>
      <c r="N16" s="24">
        <v>0</v>
      </c>
      <c r="O16" s="26">
        <v>0</v>
      </c>
      <c r="P16" s="82"/>
      <c r="Q16" s="8">
        <f t="shared" si="1"/>
        <v>578389.27</v>
      </c>
    </row>
    <row r="17" spans="1:25" ht="13.5" customHeight="1" x14ac:dyDescent="0.2">
      <c r="A17" s="68" t="s">
        <v>26</v>
      </c>
      <c r="B17" s="64">
        <v>4000000</v>
      </c>
      <c r="C17" s="54">
        <v>184170</v>
      </c>
      <c r="D17" s="59">
        <f t="shared" si="7"/>
        <v>4184170</v>
      </c>
      <c r="E17" s="82">
        <v>100805</v>
      </c>
      <c r="F17" s="8">
        <v>178060</v>
      </c>
      <c r="G17" s="82">
        <v>419782.5</v>
      </c>
      <c r="H17" s="8">
        <v>213535</v>
      </c>
      <c r="I17" s="82">
        <v>412572.5</v>
      </c>
      <c r="J17" s="8">
        <v>422595</v>
      </c>
      <c r="K17" s="82">
        <v>486512</v>
      </c>
      <c r="L17" s="8">
        <v>600307.5</v>
      </c>
      <c r="M17" s="9">
        <v>132995</v>
      </c>
      <c r="N17" s="24">
        <v>296177.5</v>
      </c>
      <c r="O17" s="26">
        <v>456285</v>
      </c>
      <c r="P17" s="82"/>
      <c r="Q17" s="8">
        <f t="shared" si="1"/>
        <v>3719627</v>
      </c>
    </row>
    <row r="18" spans="1:25" ht="13.5" customHeight="1" x14ac:dyDescent="0.2">
      <c r="A18" s="68" t="s">
        <v>27</v>
      </c>
      <c r="B18" s="64">
        <v>230000</v>
      </c>
      <c r="C18" s="54">
        <v>1641858.32</v>
      </c>
      <c r="D18" s="59">
        <f t="shared" si="7"/>
        <v>1871858.32</v>
      </c>
      <c r="E18" s="82"/>
      <c r="F18" s="8"/>
      <c r="G18" s="82"/>
      <c r="H18" s="8">
        <v>25425</v>
      </c>
      <c r="I18" s="82">
        <v>152545</v>
      </c>
      <c r="J18" s="8">
        <v>0</v>
      </c>
      <c r="K18" s="82">
        <v>0</v>
      </c>
      <c r="L18" s="8">
        <v>0</v>
      </c>
      <c r="M18" s="9">
        <v>0</v>
      </c>
      <c r="N18" s="24">
        <v>47305</v>
      </c>
      <c r="O18" s="26">
        <v>11575</v>
      </c>
      <c r="P18" s="82"/>
      <c r="Q18" s="8">
        <f t="shared" si="1"/>
        <v>236850</v>
      </c>
    </row>
    <row r="19" spans="1:25" ht="13.5" customHeight="1" x14ac:dyDescent="0.2">
      <c r="A19" s="68" t="s">
        <v>28</v>
      </c>
      <c r="B19" s="64">
        <v>6975000</v>
      </c>
      <c r="C19" s="54">
        <v>3006746</v>
      </c>
      <c r="D19" s="59">
        <f t="shared" si="7"/>
        <v>9981746</v>
      </c>
      <c r="E19" s="82">
        <v>23600</v>
      </c>
      <c r="F19" s="8">
        <v>105247.76</v>
      </c>
      <c r="G19" s="82">
        <v>1757857.15</v>
      </c>
      <c r="H19" s="8">
        <v>584182.43999999994</v>
      </c>
      <c r="I19" s="82">
        <v>853478.04</v>
      </c>
      <c r="J19" s="8">
        <v>2078844</v>
      </c>
      <c r="K19" s="82">
        <v>648983.24</v>
      </c>
      <c r="L19" s="8">
        <v>534959.84</v>
      </c>
      <c r="M19" s="9">
        <v>275071.07</v>
      </c>
      <c r="N19" s="24">
        <v>1718609.02</v>
      </c>
      <c r="O19" s="26">
        <v>1012017.5</v>
      </c>
      <c r="P19" s="82"/>
      <c r="Q19" s="8">
        <f t="shared" si="1"/>
        <v>9592850.0600000005</v>
      </c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">
      <c r="A20" s="68" t="s">
        <v>29</v>
      </c>
      <c r="B20" s="64">
        <v>4600000</v>
      </c>
      <c r="C20" s="54">
        <v>160000</v>
      </c>
      <c r="D20" s="59">
        <f t="shared" si="7"/>
        <v>4760000</v>
      </c>
      <c r="E20" s="82">
        <v>513571.3</v>
      </c>
      <c r="F20" s="8">
        <v>84867.199999999997</v>
      </c>
      <c r="G20" s="82">
        <v>551088.39</v>
      </c>
      <c r="H20" s="8">
        <v>317451.40000000002</v>
      </c>
      <c r="I20" s="82">
        <v>1353169.08</v>
      </c>
      <c r="J20" s="8">
        <v>338972.39</v>
      </c>
      <c r="K20" s="82">
        <v>339198.39</v>
      </c>
      <c r="L20" s="8">
        <v>355655.39</v>
      </c>
      <c r="M20" s="9">
        <v>358465.39</v>
      </c>
      <c r="N20" s="24">
        <v>356267.19</v>
      </c>
      <c r="O20" s="26">
        <v>354009.59999999998</v>
      </c>
      <c r="P20" s="82"/>
      <c r="Q20" s="8">
        <f t="shared" si="1"/>
        <v>4922715.7200000007</v>
      </c>
      <c r="R20" s="1"/>
      <c r="S20" s="1"/>
      <c r="T20" s="1"/>
      <c r="U20" s="1"/>
      <c r="V20" s="1"/>
      <c r="W20" s="1"/>
      <c r="X20" s="1"/>
      <c r="Y20" s="1"/>
    </row>
    <row r="21" spans="1:25" ht="26.25" customHeight="1" x14ac:dyDescent="0.2">
      <c r="A21" s="69" t="s">
        <v>30</v>
      </c>
      <c r="B21" s="64">
        <v>1900000</v>
      </c>
      <c r="C21" s="54">
        <v>9500</v>
      </c>
      <c r="D21" s="59">
        <f t="shared" si="7"/>
        <v>1909500</v>
      </c>
      <c r="E21" s="82"/>
      <c r="F21" s="8"/>
      <c r="G21" s="82">
        <v>238390.85</v>
      </c>
      <c r="H21" s="8">
        <v>37055.620000000003</v>
      </c>
      <c r="I21" s="82">
        <v>314821.71999999997</v>
      </c>
      <c r="J21" s="8">
        <v>798270</v>
      </c>
      <c r="K21" s="82">
        <v>327807.8</v>
      </c>
      <c r="L21" s="8">
        <v>205000</v>
      </c>
      <c r="M21" s="9">
        <v>1018457.85</v>
      </c>
      <c r="N21" s="24">
        <v>36701.050000000003</v>
      </c>
      <c r="O21" s="26">
        <v>585486.78</v>
      </c>
      <c r="P21" s="82"/>
      <c r="Q21" s="8">
        <f t="shared" si="1"/>
        <v>3561991.67</v>
      </c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">
      <c r="A22" s="68" t="s">
        <v>31</v>
      </c>
      <c r="B22" s="64">
        <v>6396244</v>
      </c>
      <c r="C22" s="54">
        <v>437170</v>
      </c>
      <c r="D22" s="59">
        <f t="shared" si="7"/>
        <v>6833414</v>
      </c>
      <c r="E22" s="82"/>
      <c r="F22" s="8"/>
      <c r="G22" s="82">
        <v>600207</v>
      </c>
      <c r="H22" s="8"/>
      <c r="I22" s="82">
        <v>895862.22</v>
      </c>
      <c r="J22" s="8">
        <v>402131.39</v>
      </c>
      <c r="K22" s="82">
        <v>125000</v>
      </c>
      <c r="L22" s="8">
        <v>282489.99</v>
      </c>
      <c r="M22" s="9">
        <v>1368155</v>
      </c>
      <c r="N22" s="24">
        <v>13100</v>
      </c>
      <c r="O22" s="26">
        <v>1298384.8899999999</v>
      </c>
      <c r="P22" s="82"/>
      <c r="Q22" s="8">
        <f t="shared" si="1"/>
        <v>4985330.4899999993</v>
      </c>
    </row>
    <row r="23" spans="1:25" ht="13.5" customHeight="1" x14ac:dyDescent="0.2">
      <c r="A23" s="68" t="s">
        <v>32</v>
      </c>
      <c r="B23" s="64">
        <v>1500000</v>
      </c>
      <c r="C23" s="54">
        <v>2400000</v>
      </c>
      <c r="D23" s="59">
        <f t="shared" si="7"/>
        <v>3900000</v>
      </c>
      <c r="E23" s="82"/>
      <c r="F23" s="8"/>
      <c r="G23" s="82"/>
      <c r="H23" s="8"/>
      <c r="I23" s="82">
        <v>290439.3</v>
      </c>
      <c r="J23" s="8">
        <v>333473.90000000002</v>
      </c>
      <c r="K23" s="82">
        <v>348182.6</v>
      </c>
      <c r="L23" s="8">
        <v>515660</v>
      </c>
      <c r="M23" s="9">
        <v>11758.7</v>
      </c>
      <c r="N23" s="24">
        <v>0</v>
      </c>
      <c r="O23" s="26">
        <v>0</v>
      </c>
      <c r="P23" s="82"/>
      <c r="Q23" s="8">
        <f t="shared" si="1"/>
        <v>1499514.4999999998</v>
      </c>
    </row>
    <row r="24" spans="1:25" ht="17.25" customHeight="1" x14ac:dyDescent="0.2">
      <c r="A24" s="70" t="s">
        <v>33</v>
      </c>
      <c r="B24" s="65">
        <f>SUM(B25:B31)</f>
        <v>30200737</v>
      </c>
      <c r="C24" s="55">
        <f>SUM(C25:C31)</f>
        <v>2728722.02</v>
      </c>
      <c r="D24" s="60">
        <f>SUM(D25:D31)</f>
        <v>32929459.02</v>
      </c>
      <c r="E24" s="85">
        <v>0</v>
      </c>
      <c r="F24" s="42">
        <v>0</v>
      </c>
      <c r="G24" s="81">
        <f>SUM(G25:G31)</f>
        <v>288714.18</v>
      </c>
      <c r="H24" s="7">
        <f>SUM(H25:H31)</f>
        <v>5425582.04</v>
      </c>
      <c r="I24" s="81">
        <f>SUM(I25:I31)</f>
        <v>572287.78</v>
      </c>
      <c r="J24" s="7">
        <f t="shared" ref="J24:O24" si="8">SUM(J25:J31)</f>
        <v>1576455.91</v>
      </c>
      <c r="K24" s="81">
        <f>SUM(K25:K31)</f>
        <v>1859014.9900000002</v>
      </c>
      <c r="L24" s="7">
        <f t="shared" si="8"/>
        <v>1769118.81</v>
      </c>
      <c r="M24" s="11">
        <f t="shared" si="8"/>
        <v>6824411.1300000008</v>
      </c>
      <c r="N24" s="23">
        <f t="shared" si="8"/>
        <v>1290885.8799999999</v>
      </c>
      <c r="O24" s="27">
        <f t="shared" si="8"/>
        <v>2492474.6</v>
      </c>
      <c r="P24" s="81">
        <f>SUM(P25:P31)</f>
        <v>0</v>
      </c>
      <c r="Q24" s="7">
        <f>SUM(E24:P24)</f>
        <v>22098945.320000004</v>
      </c>
    </row>
    <row r="25" spans="1:25" ht="13.5" customHeight="1" x14ac:dyDescent="0.2">
      <c r="A25" s="69" t="s">
        <v>34</v>
      </c>
      <c r="B25" s="64">
        <v>869405</v>
      </c>
      <c r="C25" s="54">
        <v>1500000</v>
      </c>
      <c r="D25" s="59">
        <f>+B25+C25</f>
        <v>2369405</v>
      </c>
      <c r="E25" s="82"/>
      <c r="F25" s="8"/>
      <c r="G25" s="82"/>
      <c r="H25" s="8"/>
      <c r="I25" s="82">
        <v>157330.29999999999</v>
      </c>
      <c r="J25" s="8">
        <v>11240</v>
      </c>
      <c r="K25" s="82">
        <v>967973.76</v>
      </c>
      <c r="L25" s="8">
        <v>209261.6</v>
      </c>
      <c r="M25" s="9">
        <v>604931.5</v>
      </c>
      <c r="N25" s="24">
        <v>25800</v>
      </c>
      <c r="O25" s="26">
        <v>677835.8</v>
      </c>
      <c r="P25" s="82"/>
      <c r="Q25" s="8">
        <f t="shared" si="1"/>
        <v>2654372.96</v>
      </c>
    </row>
    <row r="26" spans="1:25" ht="13.5" customHeight="1" x14ac:dyDescent="0.2">
      <c r="A26" s="69" t="s">
        <v>35</v>
      </c>
      <c r="B26" s="64">
        <v>491630</v>
      </c>
      <c r="C26" s="54"/>
      <c r="D26" s="59">
        <f t="shared" ref="D26:D31" si="9">+B26+C26</f>
        <v>491630</v>
      </c>
      <c r="E26" s="82"/>
      <c r="F26" s="8"/>
      <c r="G26" s="82">
        <v>885</v>
      </c>
      <c r="H26" s="8"/>
      <c r="I26" s="82"/>
      <c r="J26" s="8">
        <v>304149.71999999997</v>
      </c>
      <c r="K26" s="82">
        <v>48450.8</v>
      </c>
      <c r="L26" s="8">
        <v>0</v>
      </c>
      <c r="M26" s="9">
        <v>159389.99</v>
      </c>
      <c r="N26" s="24">
        <v>161093.6</v>
      </c>
      <c r="O26" s="26">
        <v>0</v>
      </c>
      <c r="P26" s="82"/>
      <c r="Q26" s="8">
        <f t="shared" si="1"/>
        <v>673969.11</v>
      </c>
    </row>
    <row r="27" spans="1:25" ht="13.5" customHeight="1" x14ac:dyDescent="0.2">
      <c r="A27" s="69" t="s">
        <v>36</v>
      </c>
      <c r="B27" s="64">
        <v>1698635</v>
      </c>
      <c r="C27" s="54"/>
      <c r="D27" s="59">
        <f t="shared" si="9"/>
        <v>1698635</v>
      </c>
      <c r="E27" s="82"/>
      <c r="F27" s="8"/>
      <c r="G27" s="82">
        <v>49648.5</v>
      </c>
      <c r="H27" s="8">
        <v>141703.84</v>
      </c>
      <c r="I27" s="82">
        <v>93277.23</v>
      </c>
      <c r="J27" s="8">
        <v>64457.5</v>
      </c>
      <c r="K27" s="82">
        <v>0</v>
      </c>
      <c r="L27" s="8">
        <v>137704.53</v>
      </c>
      <c r="M27" s="9">
        <v>356884.91</v>
      </c>
      <c r="N27" s="24">
        <v>0</v>
      </c>
      <c r="O27" s="26">
        <v>81503.59</v>
      </c>
      <c r="P27" s="82"/>
      <c r="Q27" s="8">
        <f t="shared" si="1"/>
        <v>925180.1</v>
      </c>
    </row>
    <row r="28" spans="1:25" ht="13.5" customHeight="1" x14ac:dyDescent="0.2">
      <c r="A28" s="69" t="s">
        <v>37</v>
      </c>
      <c r="B28" s="64">
        <v>529100</v>
      </c>
      <c r="C28" s="54"/>
      <c r="D28" s="59">
        <f>+B28+C28</f>
        <v>529100</v>
      </c>
      <c r="E28" s="82"/>
      <c r="F28" s="8"/>
      <c r="G28" s="82">
        <v>590</v>
      </c>
      <c r="H28" s="8"/>
      <c r="I28" s="82"/>
      <c r="J28" s="8">
        <v>90270</v>
      </c>
      <c r="K28" s="82">
        <v>261960</v>
      </c>
      <c r="L28" s="8">
        <v>0</v>
      </c>
      <c r="M28" s="9">
        <v>54162</v>
      </c>
      <c r="N28" s="24">
        <v>0</v>
      </c>
      <c r="O28" s="26">
        <v>0</v>
      </c>
      <c r="P28" s="82"/>
      <c r="Q28" s="8">
        <f t="shared" si="1"/>
        <v>406982</v>
      </c>
    </row>
    <row r="29" spans="1:25" ht="13.5" customHeight="1" x14ac:dyDescent="0.2">
      <c r="A29" s="69" t="s">
        <v>38</v>
      </c>
      <c r="B29" s="64">
        <v>66060</v>
      </c>
      <c r="C29" s="54">
        <v>550000</v>
      </c>
      <c r="D29" s="59">
        <f>+B29+C29</f>
        <v>616060</v>
      </c>
      <c r="E29" s="81"/>
      <c r="F29" s="7"/>
      <c r="G29" s="82"/>
      <c r="H29" s="8">
        <v>8850</v>
      </c>
      <c r="I29" s="82">
        <v>20319.84</v>
      </c>
      <c r="J29" s="8">
        <v>24061.95</v>
      </c>
      <c r="K29" s="81">
        <v>0</v>
      </c>
      <c r="L29" s="8">
        <v>25705.119999999999</v>
      </c>
      <c r="M29" s="9">
        <v>0</v>
      </c>
      <c r="N29" s="24">
        <v>23908.65</v>
      </c>
      <c r="O29" s="26">
        <v>54374.400000000001</v>
      </c>
      <c r="P29" s="82"/>
      <c r="Q29" s="8">
        <f t="shared" si="1"/>
        <v>157219.96</v>
      </c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2">
      <c r="A30" s="69" t="s">
        <v>39</v>
      </c>
      <c r="B30" s="64">
        <v>12210492</v>
      </c>
      <c r="C30" s="54">
        <v>200000</v>
      </c>
      <c r="D30" s="59">
        <f t="shared" si="9"/>
        <v>12410492</v>
      </c>
      <c r="E30" s="81"/>
      <c r="F30" s="7"/>
      <c r="G30" s="81"/>
      <c r="H30" s="8">
        <v>5000000</v>
      </c>
      <c r="I30" s="82">
        <v>51908.2</v>
      </c>
      <c r="J30" s="8">
        <v>375672.78</v>
      </c>
      <c r="K30" s="81">
        <v>0</v>
      </c>
      <c r="L30" s="8">
        <v>27582.5</v>
      </c>
      <c r="M30" s="9">
        <v>5051625</v>
      </c>
      <c r="N30" s="24">
        <v>583973.74</v>
      </c>
      <c r="O30" s="26">
        <v>1500000</v>
      </c>
      <c r="P30" s="82"/>
      <c r="Q30" s="8">
        <f t="shared" si="1"/>
        <v>12590762.220000001</v>
      </c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">
      <c r="A31" s="69" t="s">
        <v>40</v>
      </c>
      <c r="B31" s="64">
        <v>14335415</v>
      </c>
      <c r="C31" s="54">
        <v>478722.02</v>
      </c>
      <c r="D31" s="59">
        <f t="shared" si="9"/>
        <v>14814137.02</v>
      </c>
      <c r="E31" s="81"/>
      <c r="F31" s="7"/>
      <c r="G31" s="82">
        <v>237590.68</v>
      </c>
      <c r="H31" s="8">
        <v>275028.2</v>
      </c>
      <c r="I31" s="82">
        <v>249452.21</v>
      </c>
      <c r="J31" s="8">
        <v>706603.96</v>
      </c>
      <c r="K31" s="82">
        <v>580630.43000000005</v>
      </c>
      <c r="L31" s="8">
        <v>1368865.06</v>
      </c>
      <c r="M31" s="9">
        <v>597417.73</v>
      </c>
      <c r="N31" s="24">
        <v>496109.89</v>
      </c>
      <c r="O31" s="26">
        <v>178760.81</v>
      </c>
      <c r="P31" s="82"/>
      <c r="Q31" s="8">
        <f t="shared" si="1"/>
        <v>4690458.97</v>
      </c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2">
      <c r="A32" s="71" t="s">
        <v>41</v>
      </c>
      <c r="B32" s="66">
        <f>SUM(B33:B40)</f>
        <v>9815640</v>
      </c>
      <c r="C32" s="51">
        <f>SUM(C33:C40)</f>
        <v>6524950</v>
      </c>
      <c r="D32" s="42">
        <f>SUM(D33:D40)</f>
        <v>16340590</v>
      </c>
      <c r="E32" s="85">
        <f t="shared" ref="E32:P32" si="10">SUM(E33:E40)</f>
        <v>0</v>
      </c>
      <c r="F32" s="42">
        <f t="shared" si="10"/>
        <v>0</v>
      </c>
      <c r="G32" s="85">
        <f t="shared" si="10"/>
        <v>3260877.4</v>
      </c>
      <c r="H32" s="42">
        <f t="shared" si="10"/>
        <v>20001</v>
      </c>
      <c r="I32" s="85">
        <f t="shared" si="10"/>
        <v>214574.81</v>
      </c>
      <c r="J32" s="42">
        <f t="shared" si="10"/>
        <v>2309622.3200000003</v>
      </c>
      <c r="K32" s="85">
        <f t="shared" si="10"/>
        <v>948430.79</v>
      </c>
      <c r="L32" s="42">
        <f t="shared" si="10"/>
        <v>3727989.9800000004</v>
      </c>
      <c r="M32" s="57">
        <f t="shared" si="10"/>
        <v>2163620.9900000002</v>
      </c>
      <c r="N32" s="37">
        <f>SUM(N33:N40)</f>
        <v>606213.20000000007</v>
      </c>
      <c r="O32" s="37">
        <f t="shared" si="10"/>
        <v>240449.96</v>
      </c>
      <c r="P32" s="40">
        <f t="shared" si="10"/>
        <v>0</v>
      </c>
      <c r="Q32" s="42">
        <f>SUM(Q33:Q40)</f>
        <v>13491780.449999999</v>
      </c>
    </row>
    <row r="33" spans="1:25" ht="13.5" customHeight="1" x14ac:dyDescent="0.2">
      <c r="A33" s="68" t="s">
        <v>42</v>
      </c>
      <c r="B33" s="64">
        <v>7301374</v>
      </c>
      <c r="C33" s="54">
        <v>-63500</v>
      </c>
      <c r="D33" s="59">
        <f>+B33+C33</f>
        <v>7237874</v>
      </c>
      <c r="E33" s="82"/>
      <c r="F33" s="8"/>
      <c r="G33" s="82"/>
      <c r="H33" s="8">
        <v>20001</v>
      </c>
      <c r="I33" s="82">
        <v>16402</v>
      </c>
      <c r="J33" s="8">
        <v>554272.5</v>
      </c>
      <c r="K33" s="82">
        <v>948430.79</v>
      </c>
      <c r="L33" s="8">
        <v>2966432.68</v>
      </c>
      <c r="M33" s="9">
        <v>520113.01</v>
      </c>
      <c r="N33" s="24">
        <v>589185.80000000005</v>
      </c>
      <c r="O33" s="26">
        <v>39884</v>
      </c>
      <c r="P33" s="82"/>
      <c r="Q33" s="8">
        <f>SUM(E33:P33)</f>
        <v>5654721.7800000003</v>
      </c>
    </row>
    <row r="34" spans="1:25" ht="13.5" customHeight="1" x14ac:dyDescent="0.2">
      <c r="A34" s="69" t="s">
        <v>43</v>
      </c>
      <c r="B34" s="64">
        <v>290960</v>
      </c>
      <c r="C34" s="54"/>
      <c r="D34" s="59">
        <f>+B34+C34</f>
        <v>290960</v>
      </c>
      <c r="E34" s="82"/>
      <c r="F34" s="8"/>
      <c r="G34" s="82"/>
      <c r="H34" s="8"/>
      <c r="I34" s="82"/>
      <c r="J34" s="8">
        <v>156132.31</v>
      </c>
      <c r="K34" s="82"/>
      <c r="L34" s="8">
        <v>238610.62</v>
      </c>
      <c r="M34" s="9">
        <v>18118</v>
      </c>
      <c r="N34" s="24">
        <v>0</v>
      </c>
      <c r="O34" s="26">
        <v>0</v>
      </c>
      <c r="P34" s="82"/>
      <c r="Q34" s="8">
        <f>SUM(E34:P34)</f>
        <v>412860.93</v>
      </c>
    </row>
    <row r="35" spans="1:25" ht="13.5" customHeight="1" x14ac:dyDescent="0.2">
      <c r="A35" s="79" t="s">
        <v>50</v>
      </c>
      <c r="B35" s="64">
        <v>700</v>
      </c>
      <c r="C35" s="54">
        <v>100000</v>
      </c>
      <c r="D35" s="59">
        <f t="shared" ref="D35:D40" si="11">+B35+C35</f>
        <v>100700</v>
      </c>
      <c r="E35" s="82"/>
      <c r="F35" s="8"/>
      <c r="G35" s="82"/>
      <c r="H35" s="8"/>
      <c r="I35" s="82"/>
      <c r="J35" s="8"/>
      <c r="K35" s="82"/>
      <c r="L35" s="8">
        <v>87907.64</v>
      </c>
      <c r="M35" s="9">
        <v>0</v>
      </c>
      <c r="N35" s="24">
        <v>0</v>
      </c>
      <c r="O35" s="26">
        <v>0</v>
      </c>
      <c r="P35" s="82"/>
      <c r="Q35" s="8">
        <f t="shared" ref="Q35:Q36" si="12">SUM(E35:P35)</f>
        <v>87907.64</v>
      </c>
    </row>
    <row r="36" spans="1:25" ht="13.5" customHeight="1" x14ac:dyDescent="0.2">
      <c r="A36" s="79" t="s">
        <v>61</v>
      </c>
      <c r="B36" s="64"/>
      <c r="C36" s="54">
        <v>2984950</v>
      </c>
      <c r="D36" s="59">
        <f t="shared" si="11"/>
        <v>2984950</v>
      </c>
      <c r="E36" s="82"/>
      <c r="F36" s="8"/>
      <c r="G36" s="82">
        <v>2980710</v>
      </c>
      <c r="H36" s="8"/>
      <c r="I36" s="82"/>
      <c r="J36" s="8"/>
      <c r="K36" s="82"/>
      <c r="L36" s="8">
        <v>0</v>
      </c>
      <c r="M36" s="9">
        <v>0</v>
      </c>
      <c r="N36" s="24">
        <v>0</v>
      </c>
      <c r="O36" s="26">
        <v>0</v>
      </c>
      <c r="P36" s="82"/>
      <c r="Q36" s="8">
        <f t="shared" si="12"/>
        <v>2980710</v>
      </c>
    </row>
    <row r="37" spans="1:25" ht="13.5" customHeight="1" x14ac:dyDescent="0.2">
      <c r="A37" s="79" t="s">
        <v>44</v>
      </c>
      <c r="B37" s="64">
        <v>661600</v>
      </c>
      <c r="C37" s="54">
        <v>403500</v>
      </c>
      <c r="D37" s="59">
        <f t="shared" si="11"/>
        <v>1065100</v>
      </c>
      <c r="E37" s="81"/>
      <c r="F37" s="7"/>
      <c r="G37" s="82">
        <v>280167.40000000002</v>
      </c>
      <c r="H37" s="7"/>
      <c r="I37" s="82">
        <v>110499.99</v>
      </c>
      <c r="J37" s="8">
        <v>189822.28</v>
      </c>
      <c r="K37" s="81"/>
      <c r="L37" s="8">
        <v>345672.74</v>
      </c>
      <c r="M37" s="9">
        <v>58539.99</v>
      </c>
      <c r="N37" s="24">
        <v>17027.400000000001</v>
      </c>
      <c r="O37" s="26">
        <v>200565.96</v>
      </c>
      <c r="P37" s="82"/>
      <c r="Q37" s="8">
        <f>SUM(E37:P37)</f>
        <v>1202295.76</v>
      </c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">
      <c r="A38" s="79" t="s">
        <v>62</v>
      </c>
      <c r="B38" s="64"/>
      <c r="C38" s="54">
        <v>100000</v>
      </c>
      <c r="D38" s="59">
        <f t="shared" si="11"/>
        <v>100000</v>
      </c>
      <c r="E38" s="81"/>
      <c r="F38" s="7"/>
      <c r="G38" s="81"/>
      <c r="H38" s="7"/>
      <c r="I38" s="82">
        <v>87672.82</v>
      </c>
      <c r="J38" s="7"/>
      <c r="K38" s="81"/>
      <c r="L38" s="8">
        <v>89366.3</v>
      </c>
      <c r="M38" s="9">
        <v>68849.990000000005</v>
      </c>
      <c r="N38" s="24">
        <v>0</v>
      </c>
      <c r="O38" s="26">
        <v>0</v>
      </c>
      <c r="P38" s="82"/>
      <c r="Q38" s="8">
        <f>SUM(E38:P38)</f>
        <v>245889.11</v>
      </c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2">
      <c r="A39" s="79" t="s">
        <v>63</v>
      </c>
      <c r="B39" s="64"/>
      <c r="C39" s="54">
        <v>3000000</v>
      </c>
      <c r="D39" s="59">
        <f t="shared" si="11"/>
        <v>3000000</v>
      </c>
      <c r="E39" s="81"/>
      <c r="F39" s="7"/>
      <c r="G39" s="81"/>
      <c r="H39" s="7"/>
      <c r="I39" s="81"/>
      <c r="J39" s="7"/>
      <c r="K39" s="81"/>
      <c r="L39" s="8">
        <v>0</v>
      </c>
      <c r="M39" s="9">
        <v>1498000</v>
      </c>
      <c r="N39" s="24">
        <v>0</v>
      </c>
      <c r="O39" s="26">
        <v>0</v>
      </c>
      <c r="P39" s="82"/>
      <c r="Q39" s="8">
        <f>SUM(E39:P39)</f>
        <v>1498000</v>
      </c>
      <c r="R39" s="1"/>
      <c r="S39" s="1"/>
      <c r="T39" s="1"/>
      <c r="U39" s="1"/>
      <c r="V39" s="1"/>
      <c r="W39" s="1"/>
      <c r="X39" s="1"/>
      <c r="Y39" s="1"/>
    </row>
    <row r="40" spans="1:25" ht="13.5" customHeight="1" thickBot="1" x14ac:dyDescent="0.25">
      <c r="A40" s="79" t="s">
        <v>45</v>
      </c>
      <c r="B40" s="64">
        <v>1561006</v>
      </c>
      <c r="C40" s="56"/>
      <c r="D40" s="61">
        <f t="shared" si="11"/>
        <v>1561006</v>
      </c>
      <c r="E40" s="81"/>
      <c r="F40" s="62"/>
      <c r="G40" s="81"/>
      <c r="H40" s="62"/>
      <c r="I40" s="81"/>
      <c r="J40" s="43">
        <v>1409395.23</v>
      </c>
      <c r="K40" s="81"/>
      <c r="L40" s="62">
        <v>0</v>
      </c>
      <c r="M40" s="11">
        <v>0</v>
      </c>
      <c r="N40" s="23">
        <v>0</v>
      </c>
      <c r="O40" s="27">
        <v>0</v>
      </c>
      <c r="P40" s="82"/>
      <c r="Q40" s="43">
        <f>SUM(E40:P40)</f>
        <v>1409395.23</v>
      </c>
      <c r="R40" s="1"/>
      <c r="S40" s="1"/>
      <c r="T40" s="1"/>
      <c r="U40" s="1"/>
      <c r="V40" s="1"/>
      <c r="W40" s="1"/>
      <c r="X40" s="1"/>
      <c r="Y40" s="1"/>
    </row>
    <row r="41" spans="1:25" ht="30" customHeight="1" thickBot="1" x14ac:dyDescent="0.3">
      <c r="A41" s="16" t="s">
        <v>46</v>
      </c>
      <c r="B41" s="17">
        <f>+B9+B14+B24+B32</f>
        <v>258925000</v>
      </c>
      <c r="C41" s="17">
        <f t="shared" ref="C41:D41" si="13">+C9+C14+C24+C32</f>
        <v>17607264.34</v>
      </c>
      <c r="D41" s="17">
        <f t="shared" si="13"/>
        <v>276532264.34000003</v>
      </c>
      <c r="E41" s="18">
        <f>E9+E14+E24+E32</f>
        <v>12555224.24</v>
      </c>
      <c r="F41" s="18">
        <f t="shared" ref="F41:P41" si="14">F9+F14+F24+F32</f>
        <v>11747622.83</v>
      </c>
      <c r="G41" s="18">
        <f t="shared" si="14"/>
        <v>20048533.169999998</v>
      </c>
      <c r="H41" s="18">
        <f t="shared" si="14"/>
        <v>18910535.170000002</v>
      </c>
      <c r="I41" s="18">
        <f t="shared" si="14"/>
        <v>25922935.07</v>
      </c>
      <c r="J41" s="18">
        <f t="shared" si="14"/>
        <v>20741358.699999999</v>
      </c>
      <c r="K41" s="18">
        <f t="shared" si="14"/>
        <v>17689848.609999999</v>
      </c>
      <c r="L41" s="18">
        <f t="shared" si="14"/>
        <v>20368565.850000001</v>
      </c>
      <c r="M41" s="18">
        <f>M9+M14+M24+M32</f>
        <v>24969432.970000006</v>
      </c>
      <c r="N41" s="18">
        <f t="shared" si="14"/>
        <v>25693700.91</v>
      </c>
      <c r="O41" s="18">
        <f t="shared" si="14"/>
        <v>28899202.370000001</v>
      </c>
      <c r="P41" s="18">
        <f t="shared" si="14"/>
        <v>0</v>
      </c>
      <c r="Q41" s="39">
        <f>Q9+Q14+Q24+Q32</f>
        <v>227546959.89000002</v>
      </c>
    </row>
    <row r="42" spans="1:25" ht="12.75" customHeight="1" x14ac:dyDescent="0.2">
      <c r="A42" s="72" t="s">
        <v>47</v>
      </c>
      <c r="B42" s="73"/>
      <c r="C42" s="73"/>
      <c r="D42" s="73"/>
      <c r="E42" s="73"/>
      <c r="F42" s="21"/>
      <c r="P42" s="4"/>
    </row>
    <row r="43" spans="1:25" ht="14.25" customHeight="1" x14ac:dyDescent="0.2">
      <c r="A43" s="72" t="s">
        <v>69</v>
      </c>
      <c r="B43" s="74"/>
      <c r="C43" s="74"/>
      <c r="D43" s="74"/>
      <c r="E43" s="74"/>
      <c r="F43" s="21"/>
      <c r="P43" s="4"/>
    </row>
    <row r="44" spans="1:25" ht="12.75" customHeight="1" x14ac:dyDescent="0.2">
      <c r="A44" s="72" t="s">
        <v>70</v>
      </c>
      <c r="B44" s="74"/>
      <c r="C44" s="74"/>
      <c r="D44" s="74"/>
      <c r="E44" s="74"/>
      <c r="F44" s="22"/>
      <c r="P44" s="4"/>
    </row>
    <row r="45" spans="1:25" ht="12.75" customHeight="1" x14ac:dyDescent="0.2">
      <c r="A45" s="72" t="s">
        <v>64</v>
      </c>
      <c r="B45" s="72"/>
      <c r="C45" s="75"/>
      <c r="D45" s="75"/>
      <c r="E45" s="74"/>
      <c r="F45" s="21"/>
      <c r="P45" s="4"/>
    </row>
    <row r="46" spans="1:25" ht="12.75" customHeight="1" x14ac:dyDescent="0.2">
      <c r="A46" s="72" t="s">
        <v>65</v>
      </c>
      <c r="B46" s="72"/>
      <c r="C46" s="75"/>
      <c r="D46" s="75"/>
      <c r="E46" s="74"/>
      <c r="F46" s="21"/>
      <c r="P46" s="4"/>
    </row>
    <row r="47" spans="1:25" ht="12.75" customHeight="1" x14ac:dyDescent="0.2">
      <c r="A47" s="72" t="s">
        <v>56</v>
      </c>
      <c r="B47" s="72"/>
      <c r="C47" s="75"/>
      <c r="D47" s="75"/>
      <c r="E47" s="74"/>
      <c r="F47" s="21"/>
      <c r="P47" s="4"/>
    </row>
    <row r="48" spans="1:25" ht="12.75" customHeight="1" x14ac:dyDescent="0.2">
      <c r="A48" s="76" t="s">
        <v>66</v>
      </c>
      <c r="B48" s="77"/>
      <c r="C48" s="75"/>
      <c r="D48" s="75"/>
      <c r="E48" s="74"/>
      <c r="F48" s="21"/>
    </row>
    <row r="49" spans="1:16" ht="12.75" customHeight="1" x14ac:dyDescent="0.2">
      <c r="A49" s="77" t="s">
        <v>60</v>
      </c>
      <c r="B49" s="77"/>
      <c r="C49" s="78"/>
      <c r="D49" s="78"/>
      <c r="E49" s="74"/>
      <c r="F49" s="21"/>
    </row>
    <row r="50" spans="1:16" ht="12.75" customHeight="1" x14ac:dyDescent="0.2">
      <c r="A50" s="77" t="s">
        <v>57</v>
      </c>
      <c r="B50" s="77"/>
      <c r="C50" s="75"/>
      <c r="D50" s="75"/>
      <c r="E50" s="74"/>
      <c r="F50" s="21"/>
    </row>
    <row r="51" spans="1:16" ht="17.25" customHeight="1" x14ac:dyDescent="0.25">
      <c r="A51" s="19"/>
      <c r="B51" s="19"/>
      <c r="C51" s="12"/>
    </row>
    <row r="52" spans="1:16" ht="17.25" customHeight="1" x14ac:dyDescent="0.25">
      <c r="A52" s="19"/>
      <c r="B52" s="19"/>
      <c r="C52" s="12"/>
    </row>
    <row r="53" spans="1:16" ht="17.25" customHeight="1" x14ac:dyDescent="0.25">
      <c r="A53" s="19"/>
      <c r="B53" s="19"/>
      <c r="C53" s="12"/>
    </row>
    <row r="54" spans="1:16" ht="17.25" customHeight="1" x14ac:dyDescent="0.25">
      <c r="A54" s="19"/>
      <c r="B54" s="19"/>
      <c r="C54" s="12"/>
    </row>
    <row r="55" spans="1:16" ht="12.75" customHeight="1" x14ac:dyDescent="0.25">
      <c r="A55" s="19"/>
      <c r="B55" s="19"/>
      <c r="C55" s="12"/>
    </row>
    <row r="56" spans="1:16" ht="12.75" customHeight="1" x14ac:dyDescent="0.25">
      <c r="A56" s="19"/>
      <c r="B56" s="19"/>
      <c r="C56" s="12"/>
    </row>
    <row r="57" spans="1:16" ht="12.75" customHeight="1" x14ac:dyDescent="0.25">
      <c r="A57" s="19"/>
      <c r="B57" s="19"/>
      <c r="C57" s="12"/>
    </row>
    <row r="58" spans="1:16" ht="17.25" customHeight="1" x14ac:dyDescent="0.3">
      <c r="A58" s="48" t="s">
        <v>48</v>
      </c>
      <c r="E58" s="49"/>
      <c r="F58" s="48" t="s">
        <v>67</v>
      </c>
      <c r="G58" s="49"/>
      <c r="H58" s="49"/>
      <c r="I58" s="49"/>
      <c r="J58" s="49"/>
      <c r="O58" s="50" t="s">
        <v>58</v>
      </c>
      <c r="P58" s="46"/>
    </row>
    <row r="59" spans="1:16" ht="17.25" customHeight="1" x14ac:dyDescent="0.3">
      <c r="A59" s="48" t="s">
        <v>55</v>
      </c>
      <c r="E59" s="49"/>
      <c r="F59" s="48" t="s">
        <v>68</v>
      </c>
      <c r="G59" s="49"/>
      <c r="H59" s="49"/>
      <c r="I59" s="49"/>
      <c r="J59" s="49"/>
      <c r="O59" s="50" t="s">
        <v>49</v>
      </c>
      <c r="P59" s="47"/>
    </row>
    <row r="60" spans="1:16" ht="12.75" customHeight="1" x14ac:dyDescent="0.25">
      <c r="A60" s="19"/>
      <c r="B60" s="19"/>
      <c r="C60" s="12"/>
    </row>
    <row r="61" spans="1:16" ht="12.75" customHeight="1" x14ac:dyDescent="0.25">
      <c r="B61" s="20"/>
      <c r="C61" s="12"/>
    </row>
    <row r="62" spans="1:16" ht="12.75" customHeight="1" x14ac:dyDescent="0.25">
      <c r="B62" s="20"/>
      <c r="C62" s="12"/>
    </row>
    <row r="63" spans="1:16" ht="17.25" customHeight="1" x14ac:dyDescent="0.2"/>
    <row r="65" spans="1:17" ht="12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4"/>
      <c r="N65" s="44"/>
      <c r="O65" s="44"/>
      <c r="P65" s="45"/>
      <c r="Q65" s="44"/>
    </row>
    <row r="66" spans="1:17" ht="12.75" customHeight="1" x14ac:dyDescent="0.2">
      <c r="P66" s="4"/>
    </row>
    <row r="67" spans="1:17" ht="12.75" customHeight="1" x14ac:dyDescent="0.25">
      <c r="F67" s="12"/>
      <c r="G67" s="12"/>
      <c r="H67" s="13"/>
      <c r="I67" s="13"/>
      <c r="P67" s="4"/>
    </row>
    <row r="68" spans="1:17" ht="12.75" customHeight="1" x14ac:dyDescent="0.25">
      <c r="F68" s="12"/>
      <c r="G68" s="12"/>
      <c r="I68" s="12"/>
      <c r="P68" s="4"/>
    </row>
    <row r="69" spans="1:17" ht="12.75" customHeight="1" x14ac:dyDescent="0.2">
      <c r="P69" s="4"/>
    </row>
    <row r="70" spans="1:17" ht="12.75" customHeight="1" x14ac:dyDescent="0.2"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</sheetData>
  <mergeCells count="5">
    <mergeCell ref="A1:Q1"/>
    <mergeCell ref="A2:Q2"/>
    <mergeCell ref="A3:Q3"/>
    <mergeCell ref="A4:Q4"/>
    <mergeCell ref="A5:Q5"/>
  </mergeCells>
  <printOptions horizontalCentered="1" verticalCentered="1"/>
  <pageMargins left="0.4" right="0" top="0" bottom="0" header="0" footer="0"/>
  <pageSetup paperSize="5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2023-12-04T13:58:34Z</cp:lastPrinted>
  <dcterms:created xsi:type="dcterms:W3CDTF">2022-02-01T16:24:37Z</dcterms:created>
  <dcterms:modified xsi:type="dcterms:W3CDTF">2023-12-04T14:27:33Z</dcterms:modified>
</cp:coreProperties>
</file>