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INGRESOS\DIC\"/>
    </mc:Choice>
  </mc:AlternateContent>
  <xr:revisionPtr revIDLastSave="0" documentId="8_{7281FFE6-D139-48E4-9380-89CD166296AF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1" l="1"/>
  <c r="Q53" i="1"/>
  <c r="Q26" i="1"/>
  <c r="E11" i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<sst xmlns="http://schemas.openxmlformats.org/spreadsheetml/2006/main" count="117" uniqueCount="117">
  <si>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</si>
  <si>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</si>
  <si>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</si>
  <si>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</si>
  <si>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</si>
  <si>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</si>
  <si>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</si>
  <si>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</si>
  <si>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</si>
  <si>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</si>
  <si>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</si>
  <si>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</si>
  <si>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</si>
  <si>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</si>
  <si>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</si>
  <si>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</si>
  <si>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</si>
  <si>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</si>
  <si>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</si>
  <si>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</si>
  <si>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</si>
  <si>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</si>
  <si>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</si>
  <si>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</si>
  <si>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</si>
  <si>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</si>
  <si>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</si>
  <si>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</si>
  <si>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</si>
  <si>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</si>
  <si>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</si>
  <si>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</si>
  <si>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</si>
  <si>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</si>
  <si>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</si>
  <si>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</si>
  <si>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</si>
  <si>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</si>
  <si>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</si>
  <si>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</si>
  <si>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</si>
  <si>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</si>
  <si>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</si>
  <si>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</si>
  <si>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</si>
  <si>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</si>
  <si>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</si>
  <si>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</si>
  <si>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</si>
  <si>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</si>
  <si>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</si>
  <si>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</si>
  <si>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</si>
  <si>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</si>
  <si>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</si>
  <si>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</si>
  <si>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</si>
  <si>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</si>
  <si>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</si>
  <si>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</si>
  <si>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</si>
  <si>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</si>
  <si>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</si>
  <si>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</si>
  <si>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</si>
  <si>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</si>
  <si>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</si>
  <si>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</si>
  <si>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</si>
  <si>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</si>
  <si>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</si>
  <si>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</si>
  <si>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</si>
  <si>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</si>
  <si>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</si>
  <si>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</si>
  <si>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</si>
  <si>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</si>
  <si>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</si>
  <si>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</si>
  <si>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</si>
  <si>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</si>
  <si>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</si>
  <si>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</si>
  <si>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</si>
  <si>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</si>
  <si>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</si>
  <si>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</si>
  <si>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</si>
  <si>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</si>
  <si>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</si>
  <si>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</si>
  <si>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</si>
  <si>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</si>
  <si>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</si>
  <si>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</si>
  <si>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</si>
  <si>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</si>
  <si>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</si>
  <si>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</si>
  <si>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</si>
  <si>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</si>
  <si>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</si>
  <si>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</si>
  <si>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</si>
  <si>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</si>
  <si>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</si>
  <si>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</si>
  <si>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</si>
  <si>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</si>
  <si>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</si>
  <si>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</si>
  <si>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</si>
  <si>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</si>
  <si>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</si>
  <si>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diciembre  2025</t>
  </si>
  <si>
    <t>Fecha de imputación: hasta el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</si>
</sst>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horizontal="right" vertical="center" shrinkToFit="1"/>
    </xf>
    <xf numFmtId="43" fontId="25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39" fontId="24" fillId="0" borderId="0" xfId="0" applyNumberFormat="1" applyFont="1" applyAlignment="1">
      <alignment horizontal="right" vertical="top" shrinkToFit="1"/>
    </xf>
    <xf numFmtId="4" fontId="24" fillId="0" borderId="0" xfId="0" applyNumberFormat="1" applyFont="1" applyAlignment="1">
      <alignment horizontal="right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39" fontId="24" fillId="0" borderId="0" xfId="0" applyNumberFormat="1" applyFont="1" applyAlignment="1">
      <alignment horizontal="right" vertical="center" shrinkToFit="1"/>
    </xf>
    <xf numFmtId="4" fontId="24" fillId="4" borderId="0" xfId="0" applyNumberFormat="1" applyFont="1" applyFill="1" applyAlignment="1">
      <alignment vertical="center" shrinkToFit="1"/>
    </xf>
    <xf numFmtId="4" fontId="24" fillId="4" borderId="0" xfId="0" applyNumberFormat="1" applyFont="1" applyFill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43" fontId="23" fillId="0" borderId="0" xfId="0" applyNumberFormat="1" applyFont="1" applyAlignment="1">
      <alignment horizontal="right"/>
    </xf>
    <xf numFmtId="49" fontId="25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450433</xdr:colOff>
      <xdr:row>0</xdr:row>
      <xdr:rowOff>44580</xdr:rowOff>
    </xdr:from>
    <xdr:to>
      <xdr:col>16</xdr:col>
      <xdr:colOff>639364</xdr:colOff>
      <xdr:row>4</xdr:row>
      <xdr:rowOff>215902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6605" y="44580"/>
          <a:ext cx="1799053" cy="977772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169" y="0"/>
          <a:ext cx="2193925" cy="1365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tabSelected="1" topLeftCell="A62" zoomScale="160" zoomScaleNormal="160" workbookViewId="0">
      <selection activeCell="B62" sqref="B62"/>
    </sheetView>
  </sheetViews>
  <sheetFormatPr baseColWidth="10" defaultColWidth="14.42578125" defaultRowHeight="15.75" customHeight="1" x14ac:dyDescent="0.2"/>
  <cols>
    <col min="1" max="1" width="6" customWidth="1"/>
    <col min="2" max="2" width="55.42578125" customWidth="1"/>
    <col min="3" max="3" width="13.7109375" customWidth="1"/>
    <col min="4" max="4" width="18.28515625" hidden="1" customWidth="1"/>
    <col min="5" max="5" width="13.57031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140625" customWidth="1"/>
    <col min="14" max="14" width="11.42578125" customWidth="1"/>
    <col min="15" max="15" width="11.28515625" customWidth="1"/>
    <col min="16" max="16" width="11.7109375" customWidth="1"/>
    <col min="17" max="17" width="12.140625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6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26" ht="15.75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6" ht="15.75" customHeight="1" x14ac:dyDescent="0.25">
      <c r="B4" s="139" t="s">
        <v>110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2:26" ht="18" customHeight="1" x14ac:dyDescent="0.25">
      <c r="B5" s="139" t="s">
        <v>107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9" t="s">
        <v>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123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34704923.369999997</v>
      </c>
      <c r="Q9" s="17">
        <f t="shared" si="0"/>
        <v>33779140.75</v>
      </c>
      <c r="R9" s="32">
        <f t="shared" ref="R9:R25" si="1">SUM(F9:Q9)</f>
        <v>283358556.41999996</v>
      </c>
    </row>
    <row r="10" spans="2:26" ht="15" customHeight="1" x14ac:dyDescent="0.2">
      <c r="B10" s="97" t="s">
        <v>17</v>
      </c>
      <c r="C10" s="112">
        <f t="shared" ref="C10" si="2">SUM(C11:C15)</f>
        <v>200961618</v>
      </c>
      <c r="D10" s="113">
        <v>578710.24</v>
      </c>
      <c r="E10" s="114">
        <f>SUM(E11:E15)</f>
        <v>201540328.24000001</v>
      </c>
      <c r="F10" s="115">
        <f>F11+F12+F15+F13</f>
        <v>12454013.51</v>
      </c>
      <c r="G10" s="116">
        <f>SUM(G11:G15)</f>
        <v>12608185.76</v>
      </c>
      <c r="H10" s="115">
        <f>SUM(H11:H15)</f>
        <v>12699380.859999999</v>
      </c>
      <c r="I10" s="115">
        <f>SUM(I11:I15)</f>
        <v>12859186.469999999</v>
      </c>
      <c r="J10" s="115">
        <f t="shared" ref="J10:Q10" si="3">SUM(J11:J15)</f>
        <v>22192408.960000001</v>
      </c>
      <c r="K10" s="115">
        <f t="shared" si="3"/>
        <v>12616831.050000001</v>
      </c>
      <c r="L10" s="115">
        <f t="shared" si="3"/>
        <v>12829513.68</v>
      </c>
      <c r="M10" s="115">
        <f t="shared" si="3"/>
        <v>13346199.02</v>
      </c>
      <c r="N10" s="115">
        <f t="shared" si="3"/>
        <v>12830172.620000001</v>
      </c>
      <c r="O10" s="115">
        <f>SUM(O11:O15)</f>
        <v>24388866.729999997</v>
      </c>
      <c r="P10" s="115">
        <f t="shared" si="3"/>
        <v>24186583.829999998</v>
      </c>
      <c r="Q10" s="116">
        <f t="shared" si="3"/>
        <v>21603533.960000001</v>
      </c>
      <c r="R10" s="117">
        <f>SUM(F10:Q10)</f>
        <v>194614876.45000002</v>
      </c>
    </row>
    <row r="11" spans="2:26" ht="15" customHeight="1" x14ac:dyDescent="0.2">
      <c r="B11" s="81" t="s">
        <v>18</v>
      </c>
      <c r="C11" s="102">
        <v>149301275</v>
      </c>
      <c r="D11" s="124">
        <v>578710.24</v>
      </c>
      <c r="E11" s="102">
        <f>+C11+D11</f>
        <v>149879985.24000001</v>
      </c>
      <c r="F11" s="98">
        <v>10321106.25</v>
      </c>
      <c r="G11" s="100">
        <v>10423606.25</v>
      </c>
      <c r="H11" s="98">
        <v>10542606.25</v>
      </c>
      <c r="I11" s="98">
        <v>10675883.6</v>
      </c>
      <c r="J11" s="98">
        <v>10634369.52</v>
      </c>
      <c r="K11" s="98">
        <v>10455689.58</v>
      </c>
      <c r="L11" s="98">
        <v>10604106.25</v>
      </c>
      <c r="M11" s="98">
        <v>11099640.359999999</v>
      </c>
      <c r="N11" s="98">
        <v>10661606.25</v>
      </c>
      <c r="O11" s="98">
        <v>11748378.289999999</v>
      </c>
      <c r="P11" s="98">
        <v>21991752.899999999</v>
      </c>
      <c r="Q11" s="125">
        <v>10949481.25</v>
      </c>
      <c r="R11" s="93">
        <f t="shared" si="1"/>
        <v>140108226.75</v>
      </c>
    </row>
    <row r="12" spans="2:26" ht="15" customHeight="1" x14ac:dyDescent="0.2">
      <c r="B12" s="81" t="s">
        <v>19</v>
      </c>
      <c r="C12" s="102">
        <v>30532000</v>
      </c>
      <c r="D12" s="108"/>
      <c r="E12" s="102">
        <f t="shared" ref="E12:E35" si="4">+C12+D12</f>
        <v>30532000</v>
      </c>
      <c r="F12" s="98">
        <v>565000</v>
      </c>
      <c r="G12" s="100">
        <v>565000</v>
      </c>
      <c r="H12" s="98">
        <v>555000</v>
      </c>
      <c r="I12" s="98">
        <v>555000</v>
      </c>
      <c r="J12" s="98">
        <v>9944564.4700000007</v>
      </c>
      <c r="K12" s="98">
        <v>572500</v>
      </c>
      <c r="L12" s="98">
        <v>602500</v>
      </c>
      <c r="M12" s="98">
        <v>570000</v>
      </c>
      <c r="N12" s="98">
        <v>545000</v>
      </c>
      <c r="O12" s="98">
        <v>10981564.439999999</v>
      </c>
      <c r="P12" s="98">
        <v>545000</v>
      </c>
      <c r="Q12" s="125">
        <v>8943928.0899999999</v>
      </c>
      <c r="R12" s="93">
        <f t="shared" si="1"/>
        <v>34945057</v>
      </c>
    </row>
    <row r="13" spans="2:26" ht="15" customHeight="1" x14ac:dyDescent="0.2">
      <c r="B13" s="81" t="s">
        <v>20</v>
      </c>
      <c r="C13" s="102">
        <v>432000</v>
      </c>
      <c r="D13" s="108"/>
      <c r="E13" s="102">
        <f t="shared" si="4"/>
        <v>432000</v>
      </c>
      <c r="F13" s="98">
        <v>0</v>
      </c>
      <c r="G13" s="100">
        <v>36000</v>
      </c>
      <c r="H13" s="98">
        <v>0</v>
      </c>
      <c r="I13" s="98">
        <v>22320</v>
      </c>
      <c r="J13" s="98">
        <v>0</v>
      </c>
      <c r="K13" s="98">
        <v>0</v>
      </c>
      <c r="L13" s="98">
        <v>8132.81</v>
      </c>
      <c r="M13" s="98">
        <v>36000</v>
      </c>
      <c r="N13" s="98">
        <v>0</v>
      </c>
      <c r="O13" s="98">
        <v>28247.78</v>
      </c>
      <c r="P13" s="98">
        <v>9027</v>
      </c>
      <c r="Q13" s="125">
        <v>46752</v>
      </c>
      <c r="R13" s="93">
        <f>SUM(F13:Q13)</f>
        <v>186479.59</v>
      </c>
    </row>
    <row r="14" spans="2:26" ht="13.5" customHeight="1" x14ac:dyDescent="0.2">
      <c r="B14" s="81" t="s">
        <v>55</v>
      </c>
      <c r="C14" s="101">
        <v>0</v>
      </c>
      <c r="D14" s="108"/>
      <c r="E14" s="101">
        <f t="shared" si="4"/>
        <v>0</v>
      </c>
      <c r="F14" s="98">
        <v>0</v>
      </c>
      <c r="G14" s="10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125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02">
        <v>20696343</v>
      </c>
      <c r="D15" s="124"/>
      <c r="E15" s="102">
        <f t="shared" si="4"/>
        <v>20696343</v>
      </c>
      <c r="F15" s="98">
        <v>1567907.26</v>
      </c>
      <c r="G15" s="100">
        <v>1583579.51</v>
      </c>
      <c r="H15" s="98">
        <v>1601774.61</v>
      </c>
      <c r="I15" s="98">
        <v>1605982.87</v>
      </c>
      <c r="J15" s="98">
        <v>1613474.97</v>
      </c>
      <c r="K15" s="98">
        <v>1588641.47</v>
      </c>
      <c r="L15" s="98">
        <v>1614774.62</v>
      </c>
      <c r="M15" s="98">
        <v>1640558.66</v>
      </c>
      <c r="N15" s="98">
        <v>1623566.37</v>
      </c>
      <c r="O15" s="98">
        <v>1630676.22</v>
      </c>
      <c r="P15" s="98">
        <v>1640803.93</v>
      </c>
      <c r="Q15" s="125">
        <v>1663372.62</v>
      </c>
      <c r="R15" s="93">
        <f t="shared" si="1"/>
        <v>19375113.110000003</v>
      </c>
    </row>
    <row r="16" spans="2:26" ht="15" customHeight="1" x14ac:dyDescent="0.2">
      <c r="B16" s="83" t="s">
        <v>22</v>
      </c>
      <c r="C16" s="104">
        <f>SUM(C17:C25)</f>
        <v>48106600</v>
      </c>
      <c r="D16" s="126">
        <v>11486851.76</v>
      </c>
      <c r="E16" s="126">
        <f>SUM(E17:E25)</f>
        <v>59593451.759999998</v>
      </c>
      <c r="F16" s="109">
        <f>SUM(F17:F25)</f>
        <v>1513378.1099999999</v>
      </c>
      <c r="G16" s="104">
        <f>SUM(G17:G25)</f>
        <v>1217906.8599999999</v>
      </c>
      <c r="H16" s="105">
        <f t="shared" ref="H16:Q16" si="5">SUM(H17:H25)</f>
        <v>4441995.4000000004</v>
      </c>
      <c r="I16" s="104">
        <f t="shared" si="5"/>
        <v>5818371.7399999993</v>
      </c>
      <c r="J16" s="104">
        <f t="shared" si="5"/>
        <v>3502135.8400000003</v>
      </c>
      <c r="K16" s="126">
        <f t="shared" si="5"/>
        <v>4463271.49</v>
      </c>
      <c r="L16" s="104">
        <f t="shared" si="5"/>
        <v>4516298.87</v>
      </c>
      <c r="M16" s="126">
        <f t="shared" si="5"/>
        <v>3179485.69</v>
      </c>
      <c r="N16" s="104">
        <f t="shared" si="5"/>
        <v>1601944.0499999998</v>
      </c>
      <c r="O16" s="126">
        <f t="shared" si="5"/>
        <v>3994723.6</v>
      </c>
      <c r="P16" s="106">
        <f t="shared" si="5"/>
        <v>3358880.7</v>
      </c>
      <c r="Q16" s="106">
        <f t="shared" si="5"/>
        <v>9110615.8900000006</v>
      </c>
      <c r="R16" s="111">
        <f t="shared" si="1"/>
        <v>46719008.240000002</v>
      </c>
    </row>
    <row r="17" spans="2:20" ht="15" customHeight="1" x14ac:dyDescent="0.2">
      <c r="B17" s="81" t="s">
        <v>23</v>
      </c>
      <c r="C17" s="102">
        <v>8679600</v>
      </c>
      <c r="D17" s="127">
        <v>0</v>
      </c>
      <c r="E17" s="102">
        <f t="shared" si="4"/>
        <v>8679600</v>
      </c>
      <c r="F17" s="98">
        <v>618093.59</v>
      </c>
      <c r="G17" s="100">
        <v>59586.39</v>
      </c>
      <c r="H17" s="98">
        <v>627611.15</v>
      </c>
      <c r="I17" s="98">
        <v>1502081.91</v>
      </c>
      <c r="J17" s="98">
        <v>650244.18999999994</v>
      </c>
      <c r="K17" s="98">
        <v>707586.49</v>
      </c>
      <c r="L17" s="98">
        <v>666420.67000000004</v>
      </c>
      <c r="M17" s="98">
        <v>658311.96</v>
      </c>
      <c r="N17" s="98">
        <v>72534.320000000007</v>
      </c>
      <c r="O17" s="98">
        <v>687202.03</v>
      </c>
      <c r="P17" s="98">
        <v>1154995.49</v>
      </c>
      <c r="Q17" s="125">
        <v>197761.83</v>
      </c>
      <c r="R17" s="93">
        <f t="shared" si="1"/>
        <v>7602430.0200000005</v>
      </c>
    </row>
    <row r="18" spans="2:20" ht="12.6" customHeight="1" x14ac:dyDescent="0.2">
      <c r="B18" s="82" t="s">
        <v>24</v>
      </c>
      <c r="C18" s="102">
        <v>7920000</v>
      </c>
      <c r="D18" s="127">
        <v>710000</v>
      </c>
      <c r="E18" s="102">
        <f t="shared" si="4"/>
        <v>8630000</v>
      </c>
      <c r="F18" s="98">
        <v>0</v>
      </c>
      <c r="G18" s="100">
        <v>0</v>
      </c>
      <c r="H18" s="98">
        <v>0</v>
      </c>
      <c r="I18" s="98">
        <v>74214.38</v>
      </c>
      <c r="J18" s="98">
        <v>51448</v>
      </c>
      <c r="K18" s="98">
        <v>74214.38</v>
      </c>
      <c r="L18" s="98">
        <v>734149.47</v>
      </c>
      <c r="M18" s="98">
        <v>0</v>
      </c>
      <c r="N18" s="98">
        <v>0</v>
      </c>
      <c r="O18" s="98">
        <v>603817.80000000005</v>
      </c>
      <c r="P18" s="98">
        <v>0</v>
      </c>
      <c r="Q18" s="125">
        <v>488000</v>
      </c>
      <c r="R18" s="93">
        <f t="shared" si="1"/>
        <v>2025844.03</v>
      </c>
    </row>
    <row r="19" spans="2:20" ht="15" customHeight="1" x14ac:dyDescent="0.2">
      <c r="B19" s="81" t="s">
        <v>25</v>
      </c>
      <c r="C19" s="102">
        <v>5000000</v>
      </c>
      <c r="D19" s="127">
        <v>-391642</v>
      </c>
      <c r="E19" s="102">
        <f t="shared" si="4"/>
        <v>4608358</v>
      </c>
      <c r="F19" s="98">
        <v>108357.5</v>
      </c>
      <c r="G19" s="100">
        <v>466601.6</v>
      </c>
      <c r="H19" s="98">
        <v>696231.8</v>
      </c>
      <c r="I19" s="98">
        <v>400595.20000000001</v>
      </c>
      <c r="J19" s="98">
        <v>218635</v>
      </c>
      <c r="K19" s="98">
        <v>208227.5</v>
      </c>
      <c r="L19" s="98">
        <v>653372.52</v>
      </c>
      <c r="M19" s="98">
        <v>232897.5</v>
      </c>
      <c r="N19" s="98">
        <v>414565</v>
      </c>
      <c r="O19" s="98">
        <v>536307.91</v>
      </c>
      <c r="P19" s="98">
        <v>259295.38</v>
      </c>
      <c r="Q19" s="125">
        <v>1248223.29</v>
      </c>
      <c r="R19" s="93">
        <f t="shared" si="1"/>
        <v>5443310.2000000002</v>
      </c>
    </row>
    <row r="20" spans="2:20" ht="12.6" customHeight="1" x14ac:dyDescent="0.2">
      <c r="B20" s="81" t="s">
        <v>26</v>
      </c>
      <c r="C20" s="102">
        <v>500000</v>
      </c>
      <c r="D20" s="127">
        <v>531718</v>
      </c>
      <c r="E20" s="102">
        <f t="shared" si="4"/>
        <v>1031718</v>
      </c>
      <c r="F20" s="98">
        <v>0</v>
      </c>
      <c r="G20" s="100">
        <v>0</v>
      </c>
      <c r="H20" s="98">
        <v>451886.43</v>
      </c>
      <c r="I20" s="98">
        <v>138240.07999999999</v>
      </c>
      <c r="J20" s="98">
        <v>14450</v>
      </c>
      <c r="K20" s="98">
        <v>24525</v>
      </c>
      <c r="L20" s="98">
        <v>200000</v>
      </c>
      <c r="M20" s="98">
        <v>7255</v>
      </c>
      <c r="N20" s="98">
        <v>0</v>
      </c>
      <c r="O20" s="98">
        <v>19595</v>
      </c>
      <c r="P20" s="98">
        <v>0</v>
      </c>
      <c r="Q20" s="125">
        <v>769702.55</v>
      </c>
      <c r="R20" s="93">
        <f t="shared" si="1"/>
        <v>1625654.06</v>
      </c>
    </row>
    <row r="21" spans="2:20" ht="12.6" customHeight="1" x14ac:dyDescent="0.2">
      <c r="B21" s="81" t="s">
        <v>27</v>
      </c>
      <c r="C21" s="102">
        <v>13306000</v>
      </c>
      <c r="D21" s="124">
        <v>7039152</v>
      </c>
      <c r="E21" s="102">
        <f t="shared" si="4"/>
        <v>20345152</v>
      </c>
      <c r="F21" s="98">
        <v>95593.51</v>
      </c>
      <c r="G21" s="100">
        <v>268767.35999999999</v>
      </c>
      <c r="H21" s="98">
        <v>1934422.91</v>
      </c>
      <c r="I21" s="98">
        <v>1201499.8500000001</v>
      </c>
      <c r="J21" s="98">
        <v>1309787.97</v>
      </c>
      <c r="K21" s="98">
        <v>2165521.12</v>
      </c>
      <c r="L21" s="98">
        <v>1230509.8999999999</v>
      </c>
      <c r="M21" s="98">
        <v>1049367.1100000001</v>
      </c>
      <c r="N21" s="98">
        <v>443427.13</v>
      </c>
      <c r="O21" s="98">
        <v>1081777.3999999999</v>
      </c>
      <c r="P21" s="98">
        <v>306731.42</v>
      </c>
      <c r="Q21" s="125">
        <v>2664762.58</v>
      </c>
      <c r="R21" s="93">
        <f t="shared" si="1"/>
        <v>13752168.26</v>
      </c>
    </row>
    <row r="22" spans="2:20" ht="15" customHeight="1" x14ac:dyDescent="0.2">
      <c r="B22" s="81" t="s">
        <v>28</v>
      </c>
      <c r="C22" s="102">
        <v>6020000</v>
      </c>
      <c r="D22" s="127">
        <v>1430615.79</v>
      </c>
      <c r="E22" s="102">
        <f t="shared" si="4"/>
        <v>7450615.79</v>
      </c>
      <c r="F22" s="98">
        <v>691333.51</v>
      </c>
      <c r="G22" s="100">
        <v>422951.51</v>
      </c>
      <c r="H22" s="98">
        <v>135872.71</v>
      </c>
      <c r="I22" s="98">
        <v>2123414.0299999998</v>
      </c>
      <c r="J22" s="98">
        <v>441845.1</v>
      </c>
      <c r="K22" s="98">
        <v>439507.1</v>
      </c>
      <c r="L22" s="98">
        <v>438558.6</v>
      </c>
      <c r="M22" s="98">
        <v>437379.6</v>
      </c>
      <c r="N22" s="98">
        <v>431877.6</v>
      </c>
      <c r="O22" s="98">
        <v>761749.84</v>
      </c>
      <c r="P22" s="98">
        <v>437723.6</v>
      </c>
      <c r="Q22" s="125">
        <v>156253.6</v>
      </c>
      <c r="R22" s="93">
        <f t="shared" si="1"/>
        <v>6918466.799999998</v>
      </c>
    </row>
    <row r="23" spans="2:20" ht="22.5" x14ac:dyDescent="0.2">
      <c r="B23" s="82" t="s">
        <v>29</v>
      </c>
      <c r="C23" s="102">
        <v>2412000</v>
      </c>
      <c r="D23" s="127">
        <v>1917007.97</v>
      </c>
      <c r="E23" s="102">
        <f t="shared" si="4"/>
        <v>4329007.97</v>
      </c>
      <c r="F23" s="98">
        <v>0</v>
      </c>
      <c r="G23" s="100">
        <v>0</v>
      </c>
      <c r="H23" s="102">
        <v>430670.78</v>
      </c>
      <c r="I23" s="102">
        <v>296906.28999999998</v>
      </c>
      <c r="J23" s="98">
        <v>637725.96</v>
      </c>
      <c r="K23" s="98">
        <v>84000</v>
      </c>
      <c r="L23" s="98">
        <v>305148</v>
      </c>
      <c r="M23" s="98">
        <v>0</v>
      </c>
      <c r="N23" s="98">
        <v>239540</v>
      </c>
      <c r="O23" s="98">
        <v>247999.42</v>
      </c>
      <c r="P23" s="98">
        <v>943715.19</v>
      </c>
      <c r="Q23" s="125">
        <v>0</v>
      </c>
      <c r="R23" s="93">
        <f t="shared" si="1"/>
        <v>3185705.64</v>
      </c>
      <c r="T23" s="21"/>
    </row>
    <row r="24" spans="2:20" ht="15" customHeight="1" x14ac:dyDescent="0.2">
      <c r="B24" s="82" t="s">
        <v>30</v>
      </c>
      <c r="C24" s="102">
        <v>1269000</v>
      </c>
      <c r="D24" s="127">
        <v>250000</v>
      </c>
      <c r="E24" s="102">
        <f t="shared" si="4"/>
        <v>1519000</v>
      </c>
      <c r="F24" s="98">
        <v>0</v>
      </c>
      <c r="G24" s="100">
        <v>0</v>
      </c>
      <c r="H24" s="98">
        <v>165299.62</v>
      </c>
      <c r="I24" s="98">
        <v>81420</v>
      </c>
      <c r="J24" s="98">
        <v>177999.62</v>
      </c>
      <c r="K24" s="98">
        <v>0</v>
      </c>
      <c r="L24" s="98">
        <v>288139.71000000002</v>
      </c>
      <c r="M24" s="98">
        <v>110399.62</v>
      </c>
      <c r="N24" s="98">
        <v>0</v>
      </c>
      <c r="O24" s="98">
        <v>0</v>
      </c>
      <c r="P24" s="98">
        <v>256419.62</v>
      </c>
      <c r="Q24" s="125">
        <v>2086073.04</v>
      </c>
      <c r="R24" s="93">
        <f t="shared" si="1"/>
        <v>3165751.23</v>
      </c>
    </row>
    <row r="25" spans="2:20" ht="14.1" customHeight="1" x14ac:dyDescent="0.2">
      <c r="B25" s="82" t="s">
        <v>31</v>
      </c>
      <c r="C25" s="102">
        <v>3000000</v>
      </c>
      <c r="D25" s="127">
        <v>0</v>
      </c>
      <c r="E25" s="102">
        <f t="shared" si="4"/>
        <v>3000000</v>
      </c>
      <c r="F25" s="98">
        <v>0</v>
      </c>
      <c r="G25" s="100">
        <v>0</v>
      </c>
      <c r="H25" s="109">
        <v>0</v>
      </c>
      <c r="I25" s="98">
        <v>0</v>
      </c>
      <c r="J25" s="98">
        <v>0</v>
      </c>
      <c r="K25" s="98">
        <v>759689.9</v>
      </c>
      <c r="L25" s="98">
        <v>0</v>
      </c>
      <c r="M25" s="98">
        <v>683874.9</v>
      </c>
      <c r="N25" s="98">
        <v>0</v>
      </c>
      <c r="O25" s="98">
        <v>56274.2</v>
      </c>
      <c r="P25" s="98">
        <v>0</v>
      </c>
      <c r="Q25" s="125">
        <v>1499839</v>
      </c>
      <c r="R25" s="93">
        <f t="shared" si="1"/>
        <v>2999678</v>
      </c>
    </row>
    <row r="26" spans="2:20" ht="15" customHeight="1" x14ac:dyDescent="0.2">
      <c r="B26" s="83" t="s">
        <v>32</v>
      </c>
      <c r="C26" s="39">
        <f>SUM(C27:C35)</f>
        <v>20502282</v>
      </c>
      <c r="D26" s="128">
        <v>2624944</v>
      </c>
      <c r="E26" s="129">
        <f>SUM(E27:E35)</f>
        <v>23127226</v>
      </c>
      <c r="F26" s="39">
        <f t="shared" ref="F26:P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129">
        <f t="shared" si="6"/>
        <v>1469269.6300000001</v>
      </c>
      <c r="K26" s="39">
        <f t="shared" si="6"/>
        <v>1342670.74</v>
      </c>
      <c r="L26" s="129">
        <f t="shared" si="6"/>
        <v>249448</v>
      </c>
      <c r="M26" s="39">
        <f t="shared" si="6"/>
        <v>5799373.0600000005</v>
      </c>
      <c r="N26" s="129">
        <f t="shared" si="6"/>
        <v>685096.83000000007</v>
      </c>
      <c r="O26" s="46">
        <f t="shared" si="6"/>
        <v>27030</v>
      </c>
      <c r="P26" s="46">
        <f t="shared" si="6"/>
        <v>3334058.8400000003</v>
      </c>
      <c r="Q26" s="39">
        <f>SUM(Q27:Q35)</f>
        <v>1290331.7000000002</v>
      </c>
      <c r="R26" s="41">
        <f>SUM(R27:R35)</f>
        <v>21589285.890000001</v>
      </c>
    </row>
    <row r="27" spans="2:20" ht="12" customHeight="1" x14ac:dyDescent="0.2">
      <c r="B27" s="82" t="s">
        <v>33</v>
      </c>
      <c r="C27" s="102">
        <v>2658000</v>
      </c>
      <c r="D27" s="127">
        <v>1363380</v>
      </c>
      <c r="E27" s="102">
        <f t="shared" si="4"/>
        <v>4021380</v>
      </c>
      <c r="F27" s="98">
        <v>0</v>
      </c>
      <c r="G27" s="100">
        <v>0</v>
      </c>
      <c r="H27" s="98">
        <v>432039.05</v>
      </c>
      <c r="I27" s="125">
        <v>21640</v>
      </c>
      <c r="J27" s="101">
        <v>921901.5</v>
      </c>
      <c r="K27" s="98">
        <v>9810</v>
      </c>
      <c r="L27" s="125">
        <v>17460</v>
      </c>
      <c r="M27" s="98">
        <v>375363.98</v>
      </c>
      <c r="N27" s="125">
        <v>19500</v>
      </c>
      <c r="O27" s="101">
        <v>27030</v>
      </c>
      <c r="P27" s="101">
        <v>625100</v>
      </c>
      <c r="Q27" s="98">
        <v>718122.8</v>
      </c>
      <c r="R27" s="93">
        <f t="shared" ref="R27:R35" si="7">SUM(F27:Q27)</f>
        <v>3167967.33</v>
      </c>
    </row>
    <row r="28" spans="2:20" ht="12.6" customHeight="1" x14ac:dyDescent="0.2">
      <c r="B28" s="81" t="s">
        <v>34</v>
      </c>
      <c r="C28" s="102">
        <v>380000</v>
      </c>
      <c r="D28" s="127">
        <v>-24000</v>
      </c>
      <c r="E28" s="102">
        <f t="shared" si="4"/>
        <v>356000</v>
      </c>
      <c r="F28" s="98">
        <v>0</v>
      </c>
      <c r="G28" s="100">
        <v>0</v>
      </c>
      <c r="H28" s="98">
        <v>0</v>
      </c>
      <c r="I28" s="125">
        <v>272827.8</v>
      </c>
      <c r="J28" s="101">
        <v>0</v>
      </c>
      <c r="K28" s="98">
        <v>0</v>
      </c>
      <c r="L28" s="125">
        <v>0</v>
      </c>
      <c r="M28" s="98">
        <v>0</v>
      </c>
      <c r="N28" s="125">
        <v>244514.88</v>
      </c>
      <c r="O28" s="101">
        <v>0</v>
      </c>
      <c r="P28" s="101">
        <v>0</v>
      </c>
      <c r="Q28" s="98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02">
        <v>937300</v>
      </c>
      <c r="D29" s="127">
        <v>-289580</v>
      </c>
      <c r="E29" s="102">
        <f t="shared" si="4"/>
        <v>647720</v>
      </c>
      <c r="F29" s="98">
        <v>0</v>
      </c>
      <c r="G29" s="100">
        <v>0</v>
      </c>
      <c r="H29" s="98">
        <v>73573</v>
      </c>
      <c r="I29" s="125">
        <v>37571.74</v>
      </c>
      <c r="J29" s="101">
        <v>82433.62</v>
      </c>
      <c r="K29" s="98">
        <v>52403.8</v>
      </c>
      <c r="L29" s="125">
        <v>0</v>
      </c>
      <c r="M29" s="98">
        <v>23334.5</v>
      </c>
      <c r="N29" s="125">
        <v>51099.9</v>
      </c>
      <c r="O29" s="101">
        <v>0</v>
      </c>
      <c r="P29" s="101">
        <v>36621.300000000003</v>
      </c>
      <c r="Q29" s="98">
        <v>132661.5</v>
      </c>
      <c r="R29" s="93">
        <f t="shared" si="7"/>
        <v>489699.36</v>
      </c>
    </row>
    <row r="30" spans="2:20" ht="15" customHeight="1" x14ac:dyDescent="0.2">
      <c r="B30" s="82" t="s">
        <v>56</v>
      </c>
      <c r="C30" s="98">
        <v>0</v>
      </c>
      <c r="D30" s="127">
        <v>0</v>
      </c>
      <c r="E30" s="98">
        <f t="shared" si="4"/>
        <v>0</v>
      </c>
      <c r="F30" s="98">
        <v>0</v>
      </c>
      <c r="G30" s="100">
        <v>0</v>
      </c>
      <c r="H30" s="98">
        <v>0</v>
      </c>
      <c r="I30" s="125">
        <v>0</v>
      </c>
      <c r="J30" s="101">
        <v>0</v>
      </c>
      <c r="K30" s="98">
        <v>0</v>
      </c>
      <c r="L30" s="125">
        <v>0</v>
      </c>
      <c r="M30" s="98">
        <v>0</v>
      </c>
      <c r="N30" s="125"/>
      <c r="O30" s="101">
        <v>0</v>
      </c>
      <c r="P30" s="101">
        <v>0</v>
      </c>
      <c r="Q30" s="98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02">
        <v>827800</v>
      </c>
      <c r="D31" s="127">
        <v>289203</v>
      </c>
      <c r="E31" s="102">
        <f t="shared" si="4"/>
        <v>1117003</v>
      </c>
      <c r="F31" s="98">
        <v>0</v>
      </c>
      <c r="G31" s="100">
        <v>0</v>
      </c>
      <c r="H31" s="98">
        <v>233640</v>
      </c>
      <c r="I31" s="125">
        <v>72216</v>
      </c>
      <c r="J31" s="101">
        <v>0</v>
      </c>
      <c r="K31" s="98">
        <v>218300</v>
      </c>
      <c r="L31" s="125">
        <v>0</v>
      </c>
      <c r="M31" s="98">
        <v>0</v>
      </c>
      <c r="N31" s="125">
        <v>97999.99</v>
      </c>
      <c r="O31" s="101">
        <v>0</v>
      </c>
      <c r="P31" s="101">
        <v>208599.98</v>
      </c>
      <c r="Q31" s="98">
        <v>0</v>
      </c>
      <c r="R31" s="93">
        <f t="shared" si="7"/>
        <v>830755.97</v>
      </c>
    </row>
    <row r="32" spans="2:20" ht="14.1" customHeight="1" x14ac:dyDescent="0.2">
      <c r="B32" s="82" t="s">
        <v>35</v>
      </c>
      <c r="C32" s="110">
        <v>74550</v>
      </c>
      <c r="D32" s="127">
        <v>-20000</v>
      </c>
      <c r="E32" s="110">
        <f t="shared" si="4"/>
        <v>54550</v>
      </c>
      <c r="F32" s="98">
        <v>0</v>
      </c>
      <c r="G32" s="100">
        <v>0</v>
      </c>
      <c r="H32" s="98">
        <v>531</v>
      </c>
      <c r="I32" s="125">
        <v>14154.1</v>
      </c>
      <c r="J32" s="101">
        <v>5203.8</v>
      </c>
      <c r="K32" s="98">
        <v>43778</v>
      </c>
      <c r="L32" s="125">
        <v>0</v>
      </c>
      <c r="M32" s="98">
        <v>0</v>
      </c>
      <c r="N32" s="125">
        <v>0</v>
      </c>
      <c r="O32" s="101">
        <v>0</v>
      </c>
      <c r="P32" s="101">
        <v>0</v>
      </c>
      <c r="Q32" s="98">
        <v>11186.4</v>
      </c>
      <c r="R32" s="93">
        <f t="shared" si="7"/>
        <v>74853.3</v>
      </c>
    </row>
    <row r="33" spans="2:18" ht="15.75" customHeight="1" x14ac:dyDescent="0.2">
      <c r="B33" s="82" t="s">
        <v>36</v>
      </c>
      <c r="C33" s="102">
        <v>12167232</v>
      </c>
      <c r="D33" s="127">
        <v>600902</v>
      </c>
      <c r="E33" s="102">
        <f t="shared" si="4"/>
        <v>12768134</v>
      </c>
      <c r="F33" s="98">
        <v>0</v>
      </c>
      <c r="G33" s="100">
        <v>0</v>
      </c>
      <c r="H33" s="98">
        <v>3541597.36</v>
      </c>
      <c r="I33" s="125">
        <v>1519531.2</v>
      </c>
      <c r="J33" s="101">
        <v>0</v>
      </c>
      <c r="K33" s="98">
        <v>151158</v>
      </c>
      <c r="L33" s="125">
        <v>0</v>
      </c>
      <c r="M33" s="98">
        <v>5000000</v>
      </c>
      <c r="N33" s="125">
        <v>10089</v>
      </c>
      <c r="O33" s="101">
        <v>0</v>
      </c>
      <c r="P33" s="101">
        <v>1887140</v>
      </c>
      <c r="Q33" s="98">
        <v>82128</v>
      </c>
      <c r="R33" s="93">
        <f t="shared" si="7"/>
        <v>12191643.559999999</v>
      </c>
    </row>
    <row r="34" spans="2:18" ht="22.5" customHeight="1" x14ac:dyDescent="0.2">
      <c r="B34" s="84" t="s">
        <v>57</v>
      </c>
      <c r="C34" s="98">
        <v>0</v>
      </c>
      <c r="D34" s="127">
        <v>0</v>
      </c>
      <c r="E34" s="98">
        <f t="shared" si="4"/>
        <v>0</v>
      </c>
      <c r="F34" s="98">
        <v>0</v>
      </c>
      <c r="G34" s="100">
        <v>0</v>
      </c>
      <c r="H34" s="98">
        <v>0</v>
      </c>
      <c r="I34" s="125">
        <v>0</v>
      </c>
      <c r="J34" s="101">
        <v>0</v>
      </c>
      <c r="K34" s="98">
        <v>0</v>
      </c>
      <c r="L34" s="125">
        <v>0</v>
      </c>
      <c r="M34" s="98">
        <v>0</v>
      </c>
      <c r="N34" s="125">
        <v>0</v>
      </c>
      <c r="O34" s="101">
        <v>0</v>
      </c>
      <c r="P34" s="101">
        <v>0</v>
      </c>
      <c r="Q34" s="98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02">
        <v>3457400</v>
      </c>
      <c r="D35" s="124">
        <v>705039</v>
      </c>
      <c r="E35" s="102">
        <f t="shared" si="4"/>
        <v>4162439</v>
      </c>
      <c r="F35" s="98">
        <v>0</v>
      </c>
      <c r="G35" s="100">
        <v>0</v>
      </c>
      <c r="H35" s="98">
        <v>938177.37</v>
      </c>
      <c r="I35" s="125">
        <v>234508.47</v>
      </c>
      <c r="J35" s="101">
        <v>459730.71</v>
      </c>
      <c r="K35" s="98">
        <v>867220.94</v>
      </c>
      <c r="L35" s="125">
        <v>231988</v>
      </c>
      <c r="M35" s="98">
        <v>400674.58</v>
      </c>
      <c r="N35" s="125">
        <v>261893.06</v>
      </c>
      <c r="O35" s="101">
        <v>0</v>
      </c>
      <c r="P35" s="101">
        <v>576597.56000000006</v>
      </c>
      <c r="Q35" s="98">
        <v>346233</v>
      </c>
      <c r="R35" s="93">
        <f t="shared" si="7"/>
        <v>4317023.6900000004</v>
      </c>
    </row>
    <row r="36" spans="2:18" ht="15" customHeight="1" x14ac:dyDescent="0.2">
      <c r="B36" s="85" t="s">
        <v>58</v>
      </c>
      <c r="C36" s="39">
        <v>0</v>
      </c>
      <c r="D36" s="129">
        <v>0</v>
      </c>
      <c r="E36" s="129">
        <v>0</v>
      </c>
      <c r="F36" s="39">
        <v>0</v>
      </c>
      <c r="G36" s="40">
        <v>0</v>
      </c>
      <c r="H36" s="39">
        <v>0</v>
      </c>
      <c r="I36" s="129">
        <v>0</v>
      </c>
      <c r="J36" s="46">
        <v>0</v>
      </c>
      <c r="K36" s="39">
        <v>0</v>
      </c>
      <c r="L36" s="129">
        <v>0</v>
      </c>
      <c r="M36" s="39">
        <v>0</v>
      </c>
      <c r="N36" s="129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130"/>
      <c r="E37" s="131">
        <v>0</v>
      </c>
      <c r="F37" s="35">
        <v>0</v>
      </c>
      <c r="G37" s="36">
        <v>0</v>
      </c>
      <c r="H37" s="35">
        <v>0</v>
      </c>
      <c r="I37" s="131">
        <v>0</v>
      </c>
      <c r="J37" s="43">
        <v>0</v>
      </c>
      <c r="K37" s="35">
        <v>0</v>
      </c>
      <c r="L37" s="131">
        <v>0</v>
      </c>
      <c r="M37" s="35">
        <v>0</v>
      </c>
      <c r="N37" s="131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6.5" customHeight="1" x14ac:dyDescent="0.2">
      <c r="B38" s="82" t="s">
        <v>60</v>
      </c>
      <c r="C38" s="35">
        <v>0</v>
      </c>
      <c r="D38" s="130"/>
      <c r="E38" s="131">
        <v>0</v>
      </c>
      <c r="F38" s="35">
        <v>0</v>
      </c>
      <c r="G38" s="36">
        <v>0</v>
      </c>
      <c r="H38" s="35">
        <v>0</v>
      </c>
      <c r="I38" s="131">
        <v>0</v>
      </c>
      <c r="J38" s="43">
        <v>0</v>
      </c>
      <c r="K38" s="35">
        <v>0</v>
      </c>
      <c r="L38" s="131">
        <v>0</v>
      </c>
      <c r="M38" s="35">
        <v>0</v>
      </c>
      <c r="N38" s="131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8.95" customHeight="1" x14ac:dyDescent="0.2">
      <c r="B39" s="137" t="s">
        <v>61</v>
      </c>
      <c r="C39" s="35">
        <v>0</v>
      </c>
      <c r="D39" s="130"/>
      <c r="E39" s="131">
        <v>0</v>
      </c>
      <c r="F39" s="35">
        <v>0</v>
      </c>
      <c r="G39" s="36">
        <v>0</v>
      </c>
      <c r="H39" s="35">
        <v>0</v>
      </c>
      <c r="I39" s="131">
        <v>0</v>
      </c>
      <c r="J39" s="43">
        <v>0</v>
      </c>
      <c r="K39" s="35">
        <v>0</v>
      </c>
      <c r="L39" s="131">
        <v>0</v>
      </c>
      <c r="M39" s="35">
        <v>0</v>
      </c>
      <c r="N39" s="131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130"/>
      <c r="E40" s="131">
        <v>0</v>
      </c>
      <c r="F40" s="35">
        <v>0</v>
      </c>
      <c r="G40" s="36">
        <v>0</v>
      </c>
      <c r="H40" s="35">
        <v>0</v>
      </c>
      <c r="I40" s="131">
        <v>0</v>
      </c>
      <c r="J40" s="43">
        <v>0</v>
      </c>
      <c r="K40" s="35">
        <v>0</v>
      </c>
      <c r="L40" s="131">
        <v>0</v>
      </c>
      <c r="M40" s="35">
        <v>0</v>
      </c>
      <c r="N40" s="131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130"/>
      <c r="E41" s="131">
        <v>0</v>
      </c>
      <c r="F41" s="35">
        <v>0</v>
      </c>
      <c r="G41" s="131">
        <v>0</v>
      </c>
      <c r="H41" s="43">
        <v>0</v>
      </c>
      <c r="I41" s="43">
        <v>0</v>
      </c>
      <c r="J41" s="43">
        <v>0</v>
      </c>
      <c r="K41" s="35">
        <v>0</v>
      </c>
      <c r="L41" s="131">
        <v>0</v>
      </c>
      <c r="M41" s="35">
        <v>0</v>
      </c>
      <c r="N41" s="131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4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130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99">
        <v>0</v>
      </c>
      <c r="O43" s="99">
        <v>0</v>
      </c>
      <c r="P43" s="99">
        <v>0</v>
      </c>
      <c r="Q43" s="122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130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35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129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129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131"/>
      <c r="E46" s="35">
        <v>0</v>
      </c>
      <c r="F46" s="35">
        <v>0</v>
      </c>
      <c r="G46" s="36">
        <v>0</v>
      </c>
      <c r="H46" s="35">
        <v>0</v>
      </c>
      <c r="I46" s="131">
        <v>0</v>
      </c>
      <c r="J46" s="43">
        <v>0</v>
      </c>
      <c r="K46" s="35">
        <v>0</v>
      </c>
      <c r="L46" s="131">
        <v>0</v>
      </c>
      <c r="M46" s="35">
        <v>0</v>
      </c>
      <c r="N46" s="131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131"/>
      <c r="E47" s="35">
        <v>0</v>
      </c>
      <c r="F47" s="35">
        <v>0</v>
      </c>
      <c r="G47" s="36">
        <v>0</v>
      </c>
      <c r="H47" s="35">
        <v>0</v>
      </c>
      <c r="I47" s="131">
        <v>0</v>
      </c>
      <c r="J47" s="43">
        <v>0</v>
      </c>
      <c r="K47" s="35">
        <v>0</v>
      </c>
      <c r="L47" s="131">
        <v>0</v>
      </c>
      <c r="M47" s="35">
        <v>0</v>
      </c>
      <c r="N47" s="131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131"/>
      <c r="E48" s="131">
        <v>0</v>
      </c>
      <c r="F48" s="35">
        <v>0</v>
      </c>
      <c r="G48" s="36">
        <v>0</v>
      </c>
      <c r="H48" s="35">
        <v>0</v>
      </c>
      <c r="I48" s="131">
        <v>0</v>
      </c>
      <c r="J48" s="43">
        <v>0</v>
      </c>
      <c r="K48" s="35">
        <v>0</v>
      </c>
      <c r="L48" s="131">
        <v>0</v>
      </c>
      <c r="M48" s="35">
        <v>0</v>
      </c>
      <c r="N48" s="131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131"/>
      <c r="E49" s="131">
        <v>0</v>
      </c>
      <c r="F49" s="35">
        <v>0</v>
      </c>
      <c r="G49" s="36">
        <v>0</v>
      </c>
      <c r="H49" s="35">
        <v>0</v>
      </c>
      <c r="I49" s="131">
        <v>0</v>
      </c>
      <c r="J49" s="43">
        <v>0</v>
      </c>
      <c r="K49" s="35">
        <v>0</v>
      </c>
      <c r="L49" s="131">
        <v>0</v>
      </c>
      <c r="M49" s="35">
        <v>0</v>
      </c>
      <c r="N49" s="131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131"/>
      <c r="E50" s="131">
        <v>0</v>
      </c>
      <c r="F50" s="35">
        <v>0</v>
      </c>
      <c r="G50" s="36">
        <v>0</v>
      </c>
      <c r="H50" s="35">
        <v>0</v>
      </c>
      <c r="I50" s="131">
        <v>0</v>
      </c>
      <c r="J50" s="43">
        <v>0</v>
      </c>
      <c r="K50" s="35">
        <v>0</v>
      </c>
      <c r="L50" s="131">
        <v>0</v>
      </c>
      <c r="M50" s="35">
        <v>0</v>
      </c>
      <c r="N50" s="131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131"/>
      <c r="E51" s="131">
        <v>0</v>
      </c>
      <c r="F51" s="35">
        <v>0</v>
      </c>
      <c r="G51" s="36">
        <v>0</v>
      </c>
      <c r="H51" s="35">
        <v>0</v>
      </c>
      <c r="I51" s="131">
        <v>0</v>
      </c>
      <c r="J51" s="43">
        <v>0</v>
      </c>
      <c r="K51" s="35">
        <v>0</v>
      </c>
      <c r="L51" s="131">
        <v>0</v>
      </c>
      <c r="M51" s="35">
        <v>0</v>
      </c>
      <c r="N51" s="131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131"/>
      <c r="E52" s="131">
        <v>0</v>
      </c>
      <c r="F52" s="35">
        <v>0</v>
      </c>
      <c r="G52" s="36">
        <v>0</v>
      </c>
      <c r="H52" s="35">
        <v>0</v>
      </c>
      <c r="I52" s="131">
        <v>0</v>
      </c>
      <c r="J52" s="43">
        <v>0</v>
      </c>
      <c r="K52" s="35">
        <v>0</v>
      </c>
      <c r="L52" s="131">
        <v>0</v>
      </c>
      <c r="M52" s="35">
        <v>0</v>
      </c>
      <c r="N52" s="131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04">
        <f>SUM(C54:C60)</f>
        <v>6654500</v>
      </c>
      <c r="D53" s="132">
        <v>14823710</v>
      </c>
      <c r="E53" s="126">
        <f>SUM(E54:E60)</f>
        <v>21478210</v>
      </c>
      <c r="F53" s="104">
        <f t="shared" ref="F53:P53" si="22">SUM(F54:F60)</f>
        <v>0</v>
      </c>
      <c r="G53" s="105">
        <f t="shared" si="22"/>
        <v>0</v>
      </c>
      <c r="H53" s="104">
        <f t="shared" si="22"/>
        <v>0</v>
      </c>
      <c r="I53" s="126">
        <f>SUM(I54:I62)</f>
        <v>242165.5</v>
      </c>
      <c r="J53" s="106">
        <f t="shared" si="22"/>
        <v>0</v>
      </c>
      <c r="K53" s="104">
        <f t="shared" si="22"/>
        <v>3119911.0999999996</v>
      </c>
      <c r="L53" s="126">
        <f t="shared" si="22"/>
        <v>824247.05</v>
      </c>
      <c r="M53" s="104">
        <f t="shared" si="22"/>
        <v>31270</v>
      </c>
      <c r="N53" s="126">
        <f t="shared" si="22"/>
        <v>7544108.9799999995</v>
      </c>
      <c r="O53" s="106">
        <f t="shared" si="22"/>
        <v>3073624.01</v>
      </c>
      <c r="P53" s="106">
        <f t="shared" si="22"/>
        <v>3825400</v>
      </c>
      <c r="Q53" s="104">
        <f>SUM(Q54:Q62)</f>
        <v>1774659.2</v>
      </c>
      <c r="R53" s="107">
        <f>SUM(R54:R62)</f>
        <v>20435385.84</v>
      </c>
    </row>
    <row r="54" spans="2:26" ht="12" customHeight="1" x14ac:dyDescent="0.2">
      <c r="B54" s="81" t="s">
        <v>39</v>
      </c>
      <c r="C54" s="102">
        <v>1021500</v>
      </c>
      <c r="D54" s="124">
        <v>213710</v>
      </c>
      <c r="E54" s="102">
        <f t="shared" ref="E54:E60" si="23">+C54+D54</f>
        <v>1235210</v>
      </c>
      <c r="F54" s="98">
        <v>0</v>
      </c>
      <c r="G54" s="100">
        <v>0</v>
      </c>
      <c r="H54" s="98">
        <v>0</v>
      </c>
      <c r="I54" s="102">
        <v>242165.5</v>
      </c>
      <c r="J54" s="101">
        <v>0</v>
      </c>
      <c r="K54" s="98">
        <v>1109987.99</v>
      </c>
      <c r="L54" s="125">
        <v>83898</v>
      </c>
      <c r="M54" s="98">
        <v>0</v>
      </c>
      <c r="N54" s="125">
        <v>85724.17</v>
      </c>
      <c r="O54" s="101">
        <v>0</v>
      </c>
      <c r="P54" s="101">
        <v>0</v>
      </c>
      <c r="Q54" s="98">
        <v>369054.2</v>
      </c>
      <c r="R54" s="93">
        <f t="shared" ref="R54:R62" si="24">SUM(F54:Q54)</f>
        <v>1890829.8599999999</v>
      </c>
    </row>
    <row r="55" spans="2:26" ht="12" customHeight="1" x14ac:dyDescent="0.2">
      <c r="B55" s="82" t="s">
        <v>40</v>
      </c>
      <c r="C55" s="102">
        <v>170000</v>
      </c>
      <c r="D55" s="127">
        <v>0</v>
      </c>
      <c r="E55" s="102">
        <f t="shared" si="23"/>
        <v>170000</v>
      </c>
      <c r="F55" s="98">
        <v>0</v>
      </c>
      <c r="G55" s="100">
        <v>0</v>
      </c>
      <c r="H55" s="98">
        <v>0</v>
      </c>
      <c r="I55" s="125">
        <v>0</v>
      </c>
      <c r="J55" s="101">
        <v>0</v>
      </c>
      <c r="K55" s="98">
        <v>35999.980000000003</v>
      </c>
      <c r="L55" s="125">
        <v>0</v>
      </c>
      <c r="M55" s="98">
        <v>0</v>
      </c>
      <c r="N55" s="125">
        <v>0</v>
      </c>
      <c r="O55" s="101">
        <v>0</v>
      </c>
      <c r="P55" s="101">
        <v>0</v>
      </c>
      <c r="Q55" s="98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98">
        <v>0</v>
      </c>
      <c r="D56" s="127">
        <v>1758000</v>
      </c>
      <c r="E56" s="98">
        <f t="shared" si="23"/>
        <v>1758000</v>
      </c>
      <c r="F56" s="101">
        <v>0</v>
      </c>
      <c r="G56" s="101">
        <v>0</v>
      </c>
      <c r="H56" s="98">
        <v>0</v>
      </c>
      <c r="I56" s="125">
        <v>0</v>
      </c>
      <c r="J56" s="101">
        <v>0</v>
      </c>
      <c r="K56" s="98">
        <v>0</v>
      </c>
      <c r="L56" s="125">
        <v>0</v>
      </c>
      <c r="M56" s="98">
        <v>0</v>
      </c>
      <c r="N56" s="125">
        <v>0</v>
      </c>
      <c r="O56" s="101">
        <v>0</v>
      </c>
      <c r="P56" s="101">
        <v>0</v>
      </c>
      <c r="Q56" s="98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02">
        <v>1800000</v>
      </c>
      <c r="D57" s="127">
        <v>11100000</v>
      </c>
      <c r="E57" s="102">
        <f t="shared" si="23"/>
        <v>12900000</v>
      </c>
      <c r="F57" s="101">
        <v>0</v>
      </c>
      <c r="G57" s="101">
        <v>0</v>
      </c>
      <c r="H57" s="98">
        <v>0</v>
      </c>
      <c r="I57" s="125">
        <v>0</v>
      </c>
      <c r="J57" s="101">
        <v>0</v>
      </c>
      <c r="K57" s="98">
        <v>0</v>
      </c>
      <c r="L57" s="125">
        <v>0</v>
      </c>
      <c r="M57" s="98">
        <v>0</v>
      </c>
      <c r="N57" s="125">
        <v>7362804.8099999996</v>
      </c>
      <c r="O57" s="101">
        <v>1822224.03</v>
      </c>
      <c r="P57" s="101">
        <v>2075400</v>
      </c>
      <c r="Q57" s="98">
        <v>0</v>
      </c>
      <c r="R57" s="93">
        <f t="shared" si="24"/>
        <v>11260428.84</v>
      </c>
    </row>
    <row r="58" spans="2:26" ht="15" customHeight="1" x14ac:dyDescent="0.2">
      <c r="B58" s="82" t="s">
        <v>41</v>
      </c>
      <c r="C58" s="102">
        <v>163000</v>
      </c>
      <c r="D58" s="127">
        <v>2000</v>
      </c>
      <c r="E58" s="102">
        <f t="shared" si="23"/>
        <v>165000</v>
      </c>
      <c r="F58" s="101">
        <v>0</v>
      </c>
      <c r="G58" s="101">
        <v>0</v>
      </c>
      <c r="H58" s="101">
        <v>0</v>
      </c>
      <c r="I58" s="98">
        <v>0</v>
      </c>
      <c r="J58" s="101">
        <v>0</v>
      </c>
      <c r="K58" s="101">
        <v>139988.12</v>
      </c>
      <c r="L58" s="101">
        <v>740349.05</v>
      </c>
      <c r="M58" s="98">
        <v>31270</v>
      </c>
      <c r="N58" s="125">
        <v>95580</v>
      </c>
      <c r="O58" s="101">
        <v>201399.98</v>
      </c>
      <c r="P58" s="101">
        <v>0</v>
      </c>
      <c r="Q58" s="101">
        <v>5605</v>
      </c>
      <c r="R58" s="93">
        <f t="shared" si="24"/>
        <v>1214192.1500000001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98">
        <v>0</v>
      </c>
      <c r="D59" s="127">
        <v>0</v>
      </c>
      <c r="E59" s="98">
        <f t="shared" si="23"/>
        <v>0</v>
      </c>
      <c r="F59" s="101">
        <v>0</v>
      </c>
      <c r="G59" s="101">
        <v>0</v>
      </c>
      <c r="H59" s="101">
        <v>0</v>
      </c>
      <c r="I59" s="98">
        <v>0</v>
      </c>
      <c r="J59" s="101">
        <v>0</v>
      </c>
      <c r="K59" s="101">
        <v>233935.01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03">
        <v>3500000</v>
      </c>
      <c r="D60" s="127">
        <v>1750000</v>
      </c>
      <c r="E60" s="102">
        <f t="shared" si="23"/>
        <v>5250000</v>
      </c>
      <c r="F60" s="101">
        <v>0</v>
      </c>
      <c r="G60" s="101">
        <v>0</v>
      </c>
      <c r="H60" s="101">
        <v>0</v>
      </c>
      <c r="I60" s="98">
        <v>0</v>
      </c>
      <c r="J60" s="101">
        <v>0</v>
      </c>
      <c r="K60" s="101">
        <v>1600000</v>
      </c>
      <c r="L60" s="101">
        <v>0</v>
      </c>
      <c r="M60" s="101">
        <v>0</v>
      </c>
      <c r="N60" s="101">
        <v>0</v>
      </c>
      <c r="O60" s="101">
        <v>1050000</v>
      </c>
      <c r="P60" s="101">
        <v>1750000</v>
      </c>
      <c r="Q60" s="98">
        <v>0</v>
      </c>
      <c r="R60" s="93">
        <f t="shared" si="24"/>
        <v>4400000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98">
        <v>0</v>
      </c>
      <c r="D61" s="127"/>
      <c r="E61" s="98">
        <v>0</v>
      </c>
      <c r="F61" s="101">
        <v>0</v>
      </c>
      <c r="G61" s="101">
        <v>0</v>
      </c>
      <c r="H61" s="101">
        <v>0</v>
      </c>
      <c r="I61" s="98">
        <v>0</v>
      </c>
      <c r="J61" s="101">
        <v>0</v>
      </c>
      <c r="K61" s="101">
        <v>0</v>
      </c>
      <c r="L61" s="101">
        <v>0</v>
      </c>
      <c r="M61" s="98">
        <v>0</v>
      </c>
      <c r="N61" s="125">
        <v>0</v>
      </c>
      <c r="O61" s="101">
        <v>0</v>
      </c>
      <c r="P61" s="101">
        <v>0</v>
      </c>
      <c r="Q61" s="101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7.45" customHeight="1" x14ac:dyDescent="0.2">
      <c r="B62" s="137" t="s">
        <v>109</v>
      </c>
      <c r="C62" s="101">
        <v>0</v>
      </c>
      <c r="D62" s="127"/>
      <c r="E62" s="101">
        <v>0</v>
      </c>
      <c r="F62" s="101">
        <v>0</v>
      </c>
      <c r="G62" s="101">
        <v>0</v>
      </c>
      <c r="H62" s="101">
        <v>0</v>
      </c>
      <c r="I62" s="98">
        <v>0</v>
      </c>
      <c r="J62" s="101">
        <v>0</v>
      </c>
      <c r="K62" s="101">
        <v>0</v>
      </c>
      <c r="L62" s="101">
        <v>0</v>
      </c>
      <c r="M62" s="98">
        <v>0</v>
      </c>
      <c r="N62" s="125">
        <v>0</v>
      </c>
      <c r="O62" s="101">
        <v>0</v>
      </c>
      <c r="P62" s="101">
        <v>0</v>
      </c>
      <c r="Q62" s="98">
        <v>1400000</v>
      </c>
      <c r="R62" s="93">
        <f t="shared" si="24"/>
        <v>1400000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129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129">
        <f t="shared" ref="L63" si="32">SUM(L64:L67)</f>
        <v>0</v>
      </c>
      <c r="M63" s="39">
        <f t="shared" ref="M63" si="33">SUM(M64:M67)</f>
        <v>0</v>
      </c>
      <c r="N63" s="129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131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131">
        <v>0</v>
      </c>
      <c r="M64" s="35">
        <v>0</v>
      </c>
      <c r="N64" s="131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131"/>
      <c r="E65" s="131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131">
        <v>0</v>
      </c>
      <c r="M65" s="35">
        <v>0</v>
      </c>
      <c r="N65" s="131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131"/>
      <c r="E66" s="131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131">
        <v>0</v>
      </c>
      <c r="M66" s="35">
        <v>0</v>
      </c>
      <c r="N66" s="131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131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131">
        <v>0</v>
      </c>
      <c r="M67" s="35">
        <v>0</v>
      </c>
      <c r="N67" s="131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129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129">
        <f t="shared" ref="L68" si="46">SUM(L69:L70)</f>
        <v>0</v>
      </c>
      <c r="M68" s="39">
        <f t="shared" ref="M68" si="47">SUM(M69:M70)</f>
        <v>0</v>
      </c>
      <c r="N68" s="129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131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131">
        <v>0</v>
      </c>
      <c r="M69" s="35">
        <v>0</v>
      </c>
      <c r="N69" s="131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131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131">
        <v>0</v>
      </c>
      <c r="M70" s="35">
        <v>0</v>
      </c>
      <c r="N70" s="131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131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131">
        <v>0</v>
      </c>
      <c r="M71" s="35">
        <v>0</v>
      </c>
      <c r="N71" s="131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131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131">
        <v>0</v>
      </c>
      <c r="M72" s="35">
        <v>0</v>
      </c>
      <c r="N72" s="131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131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131">
        <v>0</v>
      </c>
      <c r="M73" s="35">
        <v>0</v>
      </c>
      <c r="N73" s="131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129">
        <v>0</v>
      </c>
      <c r="E74" s="39">
        <f t="shared" ref="E74" si="53">SUM(E75:E78)</f>
        <v>0</v>
      </c>
      <c r="F74" s="129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129">
        <f t="shared" ref="L74" si="60">SUM(L75:L78)</f>
        <v>0</v>
      </c>
      <c r="M74" s="39">
        <f t="shared" ref="M74" si="61">SUM(M75:M78)</f>
        <v>0</v>
      </c>
      <c r="N74" s="129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5" t="s">
        <v>83</v>
      </c>
      <c r="C75" s="96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131"/>
      <c r="E76" s="35">
        <v>0</v>
      </c>
      <c r="F76" s="131">
        <v>0</v>
      </c>
      <c r="G76" s="43">
        <v>0</v>
      </c>
      <c r="H76" s="43">
        <v>0</v>
      </c>
      <c r="I76" s="43">
        <v>0</v>
      </c>
      <c r="J76" s="43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22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131">
        <v>0</v>
      </c>
      <c r="D77" s="131"/>
      <c r="E77" s="35">
        <v>0</v>
      </c>
      <c r="F77" s="131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35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131">
        <v>0</v>
      </c>
      <c r="D78" s="131"/>
      <c r="E78" s="35">
        <v>0</v>
      </c>
      <c r="F78" s="131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35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131"/>
      <c r="E79" s="35">
        <v>0</v>
      </c>
      <c r="F79" s="131">
        <v>0</v>
      </c>
      <c r="G79" s="35">
        <v>0</v>
      </c>
      <c r="H79" s="43"/>
      <c r="I79" s="43"/>
      <c r="J79" s="43"/>
      <c r="K79" s="43"/>
      <c r="L79" s="43"/>
      <c r="M79" s="35"/>
      <c r="N79" s="131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18">
        <f>+C53+C45+C36+C26+C16+C10</f>
        <v>276225000</v>
      </c>
      <c r="D80" s="118">
        <v>0</v>
      </c>
      <c r="E80" s="118">
        <f t="shared" ref="E80" si="67">+E53+E45+E36+E26+E16+E10</f>
        <v>305739216</v>
      </c>
      <c r="F80" s="133">
        <f>+F10+F16+F26+F36+F45+F53+F63+F68+F74</f>
        <v>13967391.619999999</v>
      </c>
      <c r="G80" s="119">
        <f t="shared" ref="G80:R80" si="68">+G10+G16+G26+G36+G45+G53+G63+G68+G74</f>
        <v>13826092.619999999</v>
      </c>
      <c r="H80" s="120">
        <f>+H10+H16+H26+H36+H45+H53+H63+H68+H74</f>
        <v>22360934.039999999</v>
      </c>
      <c r="I80" s="120">
        <f t="shared" si="68"/>
        <v>21092173.019999996</v>
      </c>
      <c r="J80" s="120">
        <f t="shared" si="68"/>
        <v>27163814.43</v>
      </c>
      <c r="K80" s="119">
        <f t="shared" si="68"/>
        <v>21542684.379999995</v>
      </c>
      <c r="L80" s="133">
        <f t="shared" si="68"/>
        <v>18419507.600000001</v>
      </c>
      <c r="M80" s="119">
        <f t="shared" si="68"/>
        <v>22356327.77</v>
      </c>
      <c r="N80" s="133">
        <f t="shared" si="68"/>
        <v>22661322.48</v>
      </c>
      <c r="O80" s="120">
        <f t="shared" si="68"/>
        <v>31484244.339999996</v>
      </c>
      <c r="P80" s="120">
        <f t="shared" si="68"/>
        <v>34704923.369999997</v>
      </c>
      <c r="Q80" s="119">
        <f t="shared" si="68"/>
        <v>33779140.75</v>
      </c>
      <c r="R80" s="121">
        <f t="shared" si="68"/>
        <v>283358556.42000002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129">
        <v>0</v>
      </c>
      <c r="E81" s="39">
        <v>0</v>
      </c>
      <c r="F81" s="129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129">
        <v>0</v>
      </c>
      <c r="M81" s="39">
        <v>0</v>
      </c>
      <c r="N81" s="129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129"/>
      <c r="E82" s="39">
        <v>0</v>
      </c>
      <c r="F82" s="129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129">
        <v>0</v>
      </c>
      <c r="M82" s="39">
        <v>0</v>
      </c>
      <c r="N82" s="129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131"/>
      <c r="E83" s="35">
        <v>0</v>
      </c>
      <c r="F83" s="131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131">
        <v>0</v>
      </c>
      <c r="M83" s="35">
        <v>0</v>
      </c>
      <c r="N83" s="131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131">
        <v>0</v>
      </c>
      <c r="E84" s="35">
        <v>0</v>
      </c>
      <c r="F84" s="131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131">
        <v>0</v>
      </c>
      <c r="M84" s="35">
        <v>0</v>
      </c>
      <c r="N84" s="131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129"/>
      <c r="E85" s="39">
        <v>0</v>
      </c>
      <c r="F85" s="129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129">
        <v>0</v>
      </c>
      <c r="M85" s="39">
        <v>0</v>
      </c>
      <c r="N85" s="129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131"/>
      <c r="E86" s="35">
        <v>0</v>
      </c>
      <c r="F86" s="131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131">
        <v>0</v>
      </c>
      <c r="M86" s="35">
        <v>0</v>
      </c>
      <c r="N86" s="131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131">
        <v>0</v>
      </c>
      <c r="E87" s="35">
        <v>0</v>
      </c>
      <c r="F87" s="131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131">
        <v>0</v>
      </c>
      <c r="M87" s="35">
        <v>0</v>
      </c>
      <c r="N87" s="131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129"/>
      <c r="E88" s="39">
        <v>0</v>
      </c>
      <c r="F88" s="129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129">
        <v>0</v>
      </c>
      <c r="M88" s="39">
        <v>0</v>
      </c>
      <c r="N88" s="129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131">
        <v>0</v>
      </c>
      <c r="E89" s="35">
        <v>0</v>
      </c>
      <c r="F89" s="131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131">
        <v>0</v>
      </c>
      <c r="M89" s="35">
        <v>0</v>
      </c>
      <c r="N89" s="131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34">
        <f t="shared" ref="D90:R90" si="69">+D81+D82+D84+D88</f>
        <v>0</v>
      </c>
      <c r="E90" s="48">
        <f t="shared" si="69"/>
        <v>0</v>
      </c>
      <c r="F90" s="134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34">
        <f t="shared" si="69"/>
        <v>0</v>
      </c>
      <c r="M90" s="48">
        <f t="shared" si="69"/>
        <v>0</v>
      </c>
      <c r="N90" s="134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135"/>
      <c r="E91" s="50"/>
      <c r="F91" s="136"/>
      <c r="G91" s="51"/>
      <c r="H91" s="52"/>
      <c r="I91" s="58"/>
      <c r="J91" s="58"/>
      <c r="K91" s="38"/>
      <c r="L91" s="136"/>
      <c r="M91" s="38"/>
      <c r="N91" s="136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34704923.369999997</v>
      </c>
      <c r="Q92" s="54">
        <f t="shared" si="70"/>
        <v>33779140.75</v>
      </c>
      <c r="R92" s="60">
        <f t="shared" si="70"/>
        <v>283358556.42000002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N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.25" right="0.25" top="1.5" bottom="0.5" header="0.3" footer="0.3"/>
  <pageSetup paperSize="123" scale="70" fitToHeight="0" orientation="landscape" useFirstPageNumber="1" r:id="rId1"/>
  <headerFooter>
    <oddFooter xml:space="preserve">&amp;R&amp;P    </oddFooter>
  </headerFooter>
  <ignoredErrors>
    <ignoredError sqref="R11 R12 E26:P26 C26 C53 E74 R54:R62 J53:P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2026-01-15T16:34:08Z</cp:lastPrinted>
  <dcterms:created xsi:type="dcterms:W3CDTF">2022-02-01T16:24:37Z</dcterms:created>
  <dcterms:modified xsi:type="dcterms:W3CDTF">2026-06-30T14:46:28Z</dcterms:modified>
</cp:coreProperties>
</file>